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2435" tabRatio="786" firstSheet="10" activeTab="10"/>
  </bookViews>
  <sheets>
    <sheet name="ACADEMY TRAINING KIT" sheetId="35" r:id="rId1"/>
    <sheet name="ACADEMY POLY SWEAT" sheetId="36" r:id="rId2"/>
    <sheet name="ACADEMY TRIP KIT" sheetId="37" r:id="rId3"/>
    <sheet name="ACADEMY POLY SUIT" sheetId="38" r:id="rId4"/>
    <sheet name="E06-014 SET" sheetId="1" r:id="rId5"/>
    <sheet name="E03-018 AUTH SS JERSEY" sheetId="24" r:id="rId6"/>
    <sheet name="E03-019 AUTH V STRIPED JERSEY" sheetId="22" r:id="rId7"/>
    <sheet name="E10-018 AUTHENTIC SHORTS" sheetId="13" r:id="rId8"/>
    <sheet name="E06-015 BASKET SET " sheetId="29" r:id="rId9"/>
    <sheet name="E03-025 BASKET REVERS" sheetId="30" r:id="rId10"/>
    <sheet name="E10-136 BASKET SHORTS " sheetId="31" r:id="rId11"/>
    <sheet name="SWEATS &amp; PANTS" sheetId="10" r:id="rId12"/>
    <sheet name="POLY SUIT" sheetId="12" r:id="rId13"/>
    <sheet name="POLO BERMUDA" sheetId="14" r:id="rId14"/>
    <sheet name="ESSENTIAL VICTORY POLY SUIT" sheetId="16" r:id="rId15"/>
    <sheet name="RAIN &amp; BENCH" sheetId="15" r:id="rId16"/>
    <sheet name="E40 BAGS" sheetId="25" r:id="rId17"/>
    <sheet name="VARIOUS" sheetId="33" r:id="rId18"/>
    <sheet name="RESUME" sheetId="34" r:id="rId19"/>
  </sheets>
  <definedNames>
    <definedName name="_xlnm.Print_Area" localSheetId="5">'E03-018 AUTH SS JERSEY'!$A$1:$W$116</definedName>
    <definedName name="_xlnm.Print_Area" localSheetId="6">'E03-019 AUTH V STRIPED JERSEY'!$A$1:$W$83</definedName>
    <definedName name="_xlnm.Print_Area" localSheetId="9">'E03-025 BASKET REVERS'!$A$1:$W$60</definedName>
    <definedName name="_xlnm.Print_Area" localSheetId="4">'E06-014 SET'!$A$1:$V$83</definedName>
    <definedName name="_xlnm.Print_Area" localSheetId="8">'E06-015 BASKET SET '!$A$1:$W$72</definedName>
    <definedName name="_xlnm.Print_Area" localSheetId="7">'E10-018 AUTHENTIC SHORTS'!$A$1:$W$116</definedName>
    <definedName name="_xlnm.Print_Area" localSheetId="10">'E10-136 BASKET SHORTS '!$A$1:$W$51</definedName>
    <definedName name="_xlnm.Print_Area" localSheetId="16">'E40 BAGS'!$A$1:$L$25</definedName>
    <definedName name="_xlnm.Print_Area" localSheetId="14">'ESSENTIAL VICTORY POLY SUIT'!$A$1:$U$61</definedName>
    <definedName name="_xlnm.Print_Area" localSheetId="13">'POLO BERMUDA'!$A$1:$U$86</definedName>
    <definedName name="_xlnm.Print_Area" localSheetId="12">'POLY SUIT'!$A$1:$U$62</definedName>
    <definedName name="_xlnm.Print_Area" localSheetId="15">'RAIN &amp; BENCH'!$A$1:$V$75</definedName>
    <definedName name="_xlnm.Print_Area" localSheetId="11">'SWEATS &amp; PANTS'!$A$1:$U$109</definedName>
    <definedName name="_xlnm.Print_Area" localSheetId="17">VARIOUS!$A$1:$M$9</definedName>
    <definedName name="_xlnm.Print_Titles" localSheetId="3">'ACADEMY POLY SUIT'!$14:$16</definedName>
    <definedName name="_xlnm.Print_Titles" localSheetId="1">'ACADEMY POLY SWEAT'!$14:$16</definedName>
    <definedName name="_xlnm.Print_Titles" localSheetId="0">'ACADEMY TRAINING KIT'!$14:$16</definedName>
    <definedName name="_xlnm.Print_Titles" localSheetId="2">'ACADEMY TRIP KIT'!$14:$16</definedName>
    <definedName name="_xlnm.Print_Titles" localSheetId="5">'E03-018 AUTH SS JERSEY'!$1:$16</definedName>
    <definedName name="_xlnm.Print_Titles" localSheetId="9">'E03-025 BASKET REVERS'!$1:$13</definedName>
    <definedName name="_xlnm.Print_Titles" localSheetId="8">'E06-015 BASKET SET '!$1:$13</definedName>
    <definedName name="_xlnm.Print_Titles" localSheetId="7">'E10-018 AUTHENTIC SHORTS'!$1:$16</definedName>
    <definedName name="_xlnm.Print_Titles" localSheetId="10">'E10-136 BASKET SHORTS '!$1:$13</definedName>
    <definedName name="_xlnm.Print_Titles" localSheetId="16">'E40 BAGS'!$1:$16</definedName>
    <definedName name="_xlnm.Print_Titles" localSheetId="11">'SWEATS &amp; PANTS'!$1:$13</definedName>
    <definedName name="_xlnm.Print_Titles" localSheetId="17">VARIOUS!$1:$9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52" i="38" l="1"/>
  <c r="O47" i="38"/>
  <c r="R47" i="38" s="1"/>
  <c r="O42" i="38"/>
  <c r="O37" i="38"/>
  <c r="R37" i="38" s="1"/>
  <c r="O32" i="38"/>
  <c r="O27" i="38"/>
  <c r="O22" i="38"/>
  <c r="O17" i="38"/>
  <c r="R17" i="38" s="1"/>
  <c r="O52" i="37"/>
  <c r="O47" i="37"/>
  <c r="O42" i="37"/>
  <c r="O37" i="37"/>
  <c r="O32" i="37"/>
  <c r="O27" i="37"/>
  <c r="O22" i="37"/>
  <c r="O17" i="37"/>
  <c r="O52" i="36"/>
  <c r="O47" i="36"/>
  <c r="O42" i="36"/>
  <c r="O37" i="36"/>
  <c r="O32" i="36"/>
  <c r="O27" i="36"/>
  <c r="O22" i="36"/>
  <c r="O17" i="36"/>
  <c r="O52" i="35"/>
  <c r="O47" i="35"/>
  <c r="R47" i="35" s="1"/>
  <c r="O42" i="35"/>
  <c r="O37" i="35"/>
  <c r="O32" i="35"/>
  <c r="O27" i="35"/>
  <c r="R27" i="35" s="1"/>
  <c r="O22" i="35"/>
  <c r="O17" i="35"/>
  <c r="R47" i="36" l="1"/>
  <c r="R37" i="36"/>
  <c r="R27" i="36"/>
  <c r="R17" i="36"/>
  <c r="R27" i="38"/>
  <c r="R57" i="38" s="1"/>
  <c r="R47" i="37"/>
  <c r="R37" i="37"/>
  <c r="R37" i="35"/>
  <c r="R27" i="37"/>
  <c r="O57" i="35"/>
  <c r="C3" i="34" s="1"/>
  <c r="E3" i="34" s="1"/>
  <c r="O57" i="37"/>
  <c r="C5" i="34" s="1"/>
  <c r="E5" i="34" s="1"/>
  <c r="R17" i="37"/>
  <c r="O57" i="38"/>
  <c r="C6" i="34" s="1"/>
  <c r="E6" i="34" s="1"/>
  <c r="O57" i="36"/>
  <c r="C4" i="34" s="1"/>
  <c r="E4" i="34" s="1"/>
  <c r="R17" i="35"/>
  <c r="R57" i="35" s="1"/>
  <c r="J24" i="25"/>
  <c r="E25" i="25"/>
  <c r="P44" i="1"/>
  <c r="P17" i="29"/>
  <c r="S231" i="33"/>
  <c r="S187" i="33"/>
  <c r="P77" i="1"/>
  <c r="S77" i="1" s="1"/>
  <c r="P460" i="33"/>
  <c r="S460" i="33" s="1"/>
  <c r="P456" i="33"/>
  <c r="S456" i="33" s="1"/>
  <c r="P452" i="33"/>
  <c r="S452" i="33" s="1"/>
  <c r="P448" i="33"/>
  <c r="S448" i="33" s="1"/>
  <c r="P444" i="33"/>
  <c r="S444" i="33" s="1"/>
  <c r="P437" i="33"/>
  <c r="P432" i="33"/>
  <c r="P428" i="33"/>
  <c r="P423" i="33"/>
  <c r="S423" i="33" s="1"/>
  <c r="P419" i="33"/>
  <c r="P414" i="33"/>
  <c r="P410" i="33"/>
  <c r="P405" i="33"/>
  <c r="P396" i="33"/>
  <c r="P391" i="33"/>
  <c r="P385" i="33"/>
  <c r="P380" i="33"/>
  <c r="P374" i="33"/>
  <c r="P369" i="33"/>
  <c r="P363" i="33"/>
  <c r="P358" i="33"/>
  <c r="P352" i="33"/>
  <c r="P347" i="33"/>
  <c r="S347" i="33" s="1"/>
  <c r="P341" i="33"/>
  <c r="P336" i="33"/>
  <c r="P330" i="33"/>
  <c r="P325" i="33"/>
  <c r="P316" i="33"/>
  <c r="P311" i="33"/>
  <c r="P305" i="33"/>
  <c r="P300" i="33"/>
  <c r="P294" i="33"/>
  <c r="P289" i="33"/>
  <c r="P283" i="33"/>
  <c r="P278" i="33"/>
  <c r="P272" i="33"/>
  <c r="P267" i="33"/>
  <c r="P261" i="33"/>
  <c r="P256" i="33"/>
  <c r="P250" i="33"/>
  <c r="P245" i="33"/>
  <c r="P236" i="33"/>
  <c r="P231" i="33"/>
  <c r="P225" i="33"/>
  <c r="P220" i="33"/>
  <c r="S220" i="33" s="1"/>
  <c r="P214" i="33"/>
  <c r="P209" i="33"/>
  <c r="S209" i="33" s="1"/>
  <c r="P203" i="33"/>
  <c r="P198" i="33"/>
  <c r="S198" i="33" s="1"/>
  <c r="P192" i="33"/>
  <c r="P187" i="33"/>
  <c r="P181" i="33"/>
  <c r="P176" i="33"/>
  <c r="P167" i="33"/>
  <c r="P162" i="33"/>
  <c r="P153" i="33"/>
  <c r="P148" i="33"/>
  <c r="P142" i="33"/>
  <c r="P137" i="33"/>
  <c r="P131" i="33"/>
  <c r="P126" i="33"/>
  <c r="P120" i="33"/>
  <c r="P115" i="33"/>
  <c r="P109" i="33"/>
  <c r="P104" i="33"/>
  <c r="P98" i="33"/>
  <c r="P93" i="33"/>
  <c r="P87" i="33"/>
  <c r="P82" i="33"/>
  <c r="P76" i="33"/>
  <c r="P71" i="33"/>
  <c r="P62" i="33"/>
  <c r="P57" i="33"/>
  <c r="S57" i="33" s="1"/>
  <c r="P51" i="33"/>
  <c r="P46" i="33"/>
  <c r="P40" i="33"/>
  <c r="P35" i="33"/>
  <c r="P29" i="33"/>
  <c r="P24" i="33"/>
  <c r="P18" i="33"/>
  <c r="P13" i="33"/>
  <c r="P22" i="29"/>
  <c r="P28" i="29"/>
  <c r="P33" i="29"/>
  <c r="P39" i="29"/>
  <c r="P44" i="29"/>
  <c r="P50" i="29"/>
  <c r="P55" i="29"/>
  <c r="P61" i="29"/>
  <c r="P66" i="29"/>
  <c r="J21" i="25"/>
  <c r="J22" i="25"/>
  <c r="J23" i="25"/>
  <c r="J20" i="25"/>
  <c r="J19" i="25"/>
  <c r="J17" i="25"/>
  <c r="J18" i="25"/>
  <c r="R57" i="36" l="1"/>
  <c r="R57" i="37"/>
  <c r="S24" i="33"/>
  <c r="E18" i="34"/>
  <c r="J25" i="25"/>
  <c r="S432" i="33"/>
  <c r="S414" i="33"/>
  <c r="S380" i="33"/>
  <c r="S369" i="33"/>
  <c r="S358" i="33"/>
  <c r="S336" i="33"/>
  <c r="S325" i="33"/>
  <c r="S300" i="33"/>
  <c r="S289" i="33"/>
  <c r="S278" i="33"/>
  <c r="S267" i="33"/>
  <c r="S256" i="33"/>
  <c r="S137" i="33"/>
  <c r="S126" i="33"/>
  <c r="S115" i="33"/>
  <c r="S93" i="33"/>
  <c r="S71" i="33"/>
  <c r="S46" i="33"/>
  <c r="S35" i="33"/>
  <c r="S13" i="33"/>
  <c r="S311" i="33"/>
  <c r="S391" i="33"/>
  <c r="S405" i="33"/>
  <c r="S245" i="33"/>
  <c r="S176" i="33"/>
  <c r="S162" i="33"/>
  <c r="P464" i="33"/>
  <c r="C19" i="34" s="1"/>
  <c r="E19" i="34" s="1"/>
  <c r="S82" i="33"/>
  <c r="S104" i="33"/>
  <c r="S148" i="33"/>
  <c r="P110" i="24"/>
  <c r="S110" i="24" s="1"/>
  <c r="S464" i="33" l="1"/>
  <c r="P69" i="10"/>
  <c r="S69" i="10" s="1"/>
  <c r="P86" i="10"/>
  <c r="S86" i="10" s="1"/>
  <c r="P91" i="10"/>
  <c r="S91" i="10" s="1"/>
  <c r="P55" i="30" l="1"/>
  <c r="S55" i="30" s="1"/>
  <c r="P50" i="30"/>
  <c r="S50" i="30" s="1"/>
  <c r="P33" i="30"/>
  <c r="S33" i="30" s="1"/>
  <c r="P28" i="30"/>
  <c r="S28" i="30" s="1"/>
  <c r="P44" i="30"/>
  <c r="S44" i="30" s="1"/>
  <c r="P39" i="30"/>
  <c r="S39" i="30" s="1"/>
  <c r="P22" i="30"/>
  <c r="S22" i="30" s="1"/>
  <c r="P17" i="30"/>
  <c r="P44" i="31"/>
  <c r="S44" i="31" s="1"/>
  <c r="P39" i="31"/>
  <c r="S39" i="31" s="1"/>
  <c r="P33" i="31"/>
  <c r="S33" i="31" s="1"/>
  <c r="P28" i="31"/>
  <c r="S28" i="31" s="1"/>
  <c r="P22" i="31"/>
  <c r="S22" i="31" s="1"/>
  <c r="P17" i="31"/>
  <c r="S17" i="31" s="1"/>
  <c r="S66" i="29"/>
  <c r="S61" i="29"/>
  <c r="S55" i="29"/>
  <c r="S50" i="29"/>
  <c r="S44" i="29"/>
  <c r="S39" i="29"/>
  <c r="S33" i="29"/>
  <c r="S28" i="29"/>
  <c r="S22" i="29"/>
  <c r="S17" i="29"/>
  <c r="S50" i="31" l="1"/>
  <c r="S72" i="29"/>
  <c r="S17" i="30"/>
  <c r="S61" i="30" s="1"/>
  <c r="P61" i="30"/>
  <c r="C12" i="34" s="1"/>
  <c r="E12" i="34" s="1"/>
  <c r="P50" i="31"/>
  <c r="C13" i="34" s="1"/>
  <c r="P72" i="29"/>
  <c r="E13" i="34" l="1"/>
  <c r="P69" i="15"/>
  <c r="S69" i="15" s="1"/>
  <c r="P33" i="15" l="1"/>
  <c r="S33" i="15" s="1"/>
  <c r="P44" i="15"/>
  <c r="S44" i="15" s="1"/>
  <c r="P58" i="15"/>
  <c r="S58" i="15" s="1"/>
  <c r="P22" i="15"/>
  <c r="S22" i="15" s="1"/>
  <c r="P80" i="14"/>
  <c r="S80" i="14" s="1"/>
  <c r="P33" i="14"/>
  <c r="S33" i="14" s="1"/>
  <c r="P44" i="14"/>
  <c r="S44" i="14" s="1"/>
  <c r="P55" i="14"/>
  <c r="S55" i="14" s="1"/>
  <c r="P66" i="14"/>
  <c r="S66" i="14" s="1"/>
  <c r="P22" i="14"/>
  <c r="S22" i="14" s="1"/>
  <c r="P22" i="16"/>
  <c r="S22" i="16" s="1"/>
  <c r="P33" i="16"/>
  <c r="S33" i="16" s="1"/>
  <c r="P44" i="16"/>
  <c r="S44" i="16" s="1"/>
  <c r="P55" i="16"/>
  <c r="S55" i="16" s="1"/>
  <c r="P22" i="12"/>
  <c r="S22" i="12" s="1"/>
  <c r="P33" i="12"/>
  <c r="S33" i="12" s="1"/>
  <c r="P44" i="12"/>
  <c r="S44" i="12" s="1"/>
  <c r="P55" i="12"/>
  <c r="S55" i="12" s="1"/>
  <c r="P80" i="10"/>
  <c r="S80" i="10" s="1"/>
  <c r="P102" i="10"/>
  <c r="S102" i="10" s="1"/>
  <c r="P33" i="10"/>
  <c r="S33" i="10" s="1"/>
  <c r="P44" i="10"/>
  <c r="S44" i="10" s="1"/>
  <c r="P55" i="10"/>
  <c r="S55" i="10" s="1"/>
  <c r="P22" i="10"/>
  <c r="S22" i="10" s="1"/>
  <c r="P33" i="13"/>
  <c r="S33" i="13" s="1"/>
  <c r="P44" i="13"/>
  <c r="S44" i="13" s="1"/>
  <c r="P55" i="13"/>
  <c r="S55" i="13" s="1"/>
  <c r="P66" i="13"/>
  <c r="S66" i="13" s="1"/>
  <c r="P77" i="13"/>
  <c r="S77" i="13" s="1"/>
  <c r="P88" i="13"/>
  <c r="S88" i="13" s="1"/>
  <c r="P99" i="13"/>
  <c r="S99" i="13" s="1"/>
  <c r="P110" i="13"/>
  <c r="S110" i="13" s="1"/>
  <c r="P22" i="13"/>
  <c r="S22" i="13" s="1"/>
  <c r="P33" i="22"/>
  <c r="S33" i="22" s="1"/>
  <c r="P44" i="22"/>
  <c r="S44" i="22" s="1"/>
  <c r="P55" i="22"/>
  <c r="S55" i="22" s="1"/>
  <c r="P66" i="22"/>
  <c r="S66" i="22" s="1"/>
  <c r="P77" i="22"/>
  <c r="S77" i="22" s="1"/>
  <c r="P22" i="22"/>
  <c r="S22" i="22" s="1"/>
  <c r="P22" i="1"/>
  <c r="S22" i="1" s="1"/>
  <c r="P33" i="1"/>
  <c r="S33" i="1" s="1"/>
  <c r="S44" i="1"/>
  <c r="P55" i="1"/>
  <c r="S55" i="1" s="1"/>
  <c r="P66" i="1"/>
  <c r="S66" i="1" s="1"/>
  <c r="P17" i="1"/>
  <c r="P99" i="24"/>
  <c r="S99" i="24" s="1"/>
  <c r="P88" i="24"/>
  <c r="S88" i="24" s="1"/>
  <c r="P83" i="24"/>
  <c r="S83" i="24" s="1"/>
  <c r="P77" i="24"/>
  <c r="S77" i="24" s="1"/>
  <c r="P72" i="24"/>
  <c r="S72" i="24" s="1"/>
  <c r="P66" i="24"/>
  <c r="S66" i="24" s="1"/>
  <c r="P61" i="24"/>
  <c r="S61" i="24" s="1"/>
  <c r="P55" i="24"/>
  <c r="S55" i="24" s="1"/>
  <c r="P50" i="24"/>
  <c r="S50" i="24" s="1"/>
  <c r="P44" i="24"/>
  <c r="S44" i="24" s="1"/>
  <c r="P17" i="24"/>
  <c r="S17" i="24" s="1"/>
  <c r="P28" i="24"/>
  <c r="S28" i="24" s="1"/>
  <c r="P39" i="24"/>
  <c r="S39" i="24" s="1"/>
  <c r="P33" i="24"/>
  <c r="S33" i="24" s="1"/>
  <c r="P22" i="24"/>
  <c r="S22" i="24" s="1"/>
  <c r="S17" i="1" l="1"/>
  <c r="P64" i="15"/>
  <c r="S64" i="15" s="1"/>
  <c r="P53" i="15"/>
  <c r="S53" i="15" s="1"/>
  <c r="P39" i="15"/>
  <c r="S39" i="15" s="1"/>
  <c r="P28" i="15"/>
  <c r="S28" i="15" s="1"/>
  <c r="P17" i="15"/>
  <c r="S17" i="15" s="1"/>
  <c r="P75" i="14"/>
  <c r="S75" i="14" s="1"/>
  <c r="P61" i="14"/>
  <c r="S61" i="14" s="1"/>
  <c r="P50" i="14"/>
  <c r="S50" i="14" s="1"/>
  <c r="P39" i="14"/>
  <c r="S39" i="14" s="1"/>
  <c r="P28" i="14"/>
  <c r="S28" i="14" s="1"/>
  <c r="P17" i="14"/>
  <c r="S17" i="14" s="1"/>
  <c r="P50" i="16"/>
  <c r="S50" i="16" s="1"/>
  <c r="P39" i="16"/>
  <c r="S39" i="16" s="1"/>
  <c r="P28" i="16"/>
  <c r="S28" i="16" s="1"/>
  <c r="P17" i="16"/>
  <c r="P50" i="12"/>
  <c r="S50" i="12" s="1"/>
  <c r="P39" i="12"/>
  <c r="S39" i="12" s="1"/>
  <c r="P28" i="12"/>
  <c r="S28" i="12" s="1"/>
  <c r="P17" i="12"/>
  <c r="S17" i="12" s="1"/>
  <c r="P97" i="10"/>
  <c r="S97" i="10" s="1"/>
  <c r="P75" i="10"/>
  <c r="S75" i="10" s="1"/>
  <c r="P64" i="10"/>
  <c r="S64" i="10" s="1"/>
  <c r="P50" i="10"/>
  <c r="S50" i="10" s="1"/>
  <c r="P39" i="10"/>
  <c r="S39" i="10" s="1"/>
  <c r="P28" i="10"/>
  <c r="S28" i="10" s="1"/>
  <c r="P17" i="10"/>
  <c r="S17" i="10" s="1"/>
  <c r="P28" i="13"/>
  <c r="S28" i="13" s="1"/>
  <c r="P39" i="13"/>
  <c r="S39" i="13" s="1"/>
  <c r="P50" i="13"/>
  <c r="S50" i="13" s="1"/>
  <c r="P61" i="13"/>
  <c r="S61" i="13" s="1"/>
  <c r="P72" i="13"/>
  <c r="S72" i="13" s="1"/>
  <c r="P83" i="13"/>
  <c r="S83" i="13" s="1"/>
  <c r="P94" i="13"/>
  <c r="S94" i="13" s="1"/>
  <c r="P105" i="13"/>
  <c r="S105" i="13" s="1"/>
  <c r="P17" i="13"/>
  <c r="S17" i="13" s="1"/>
  <c r="P28" i="22"/>
  <c r="S28" i="22" s="1"/>
  <c r="P39" i="22"/>
  <c r="S39" i="22" s="1"/>
  <c r="P50" i="22"/>
  <c r="S50" i="22" s="1"/>
  <c r="P61" i="22"/>
  <c r="S61" i="22" s="1"/>
  <c r="P72" i="22"/>
  <c r="S72" i="22" s="1"/>
  <c r="P17" i="22"/>
  <c r="S17" i="22" s="1"/>
  <c r="P94" i="24"/>
  <c r="S94" i="24" s="1"/>
  <c r="P105" i="24"/>
  <c r="S105" i="24" s="1"/>
  <c r="S75" i="15" l="1"/>
  <c r="S86" i="14"/>
  <c r="S61" i="12"/>
  <c r="S108" i="10"/>
  <c r="S116" i="13"/>
  <c r="S83" i="22"/>
  <c r="S116" i="24"/>
  <c r="P61" i="16"/>
  <c r="C17" i="34" s="1"/>
  <c r="E17" i="34" s="1"/>
  <c r="S17" i="16"/>
  <c r="S61" i="16" s="1"/>
  <c r="P116" i="24"/>
  <c r="C9" i="34" s="1"/>
  <c r="E9" i="34" s="1"/>
  <c r="P61" i="12"/>
  <c r="C15" i="34" s="1"/>
  <c r="E15" i="34" s="1"/>
  <c r="P83" i="22"/>
  <c r="C10" i="34" s="1"/>
  <c r="E10" i="34" s="1"/>
  <c r="P75" i="15"/>
  <c r="P86" i="14"/>
  <c r="C16" i="34" s="1"/>
  <c r="E16" i="34" s="1"/>
  <c r="P116" i="13"/>
  <c r="C11" i="34" s="1"/>
  <c r="P108" i="10"/>
  <c r="C14" i="34" s="1"/>
  <c r="E14" i="34" s="1"/>
  <c r="E11" i="34" l="1"/>
  <c r="P72" i="1"/>
  <c r="S72" i="1" s="1"/>
  <c r="P61" i="1"/>
  <c r="S61" i="1" s="1"/>
  <c r="P50" i="1"/>
  <c r="S50" i="1" s="1"/>
  <c r="P39" i="1"/>
  <c r="S39" i="1" s="1"/>
  <c r="P28" i="1"/>
  <c r="S28" i="1" l="1"/>
  <c r="S83" i="1" s="1"/>
  <c r="P83" i="1"/>
  <c r="C8" i="34" s="1"/>
  <c r="E8" i="34" l="1"/>
  <c r="E20" i="34" s="1"/>
  <c r="C20" i="34"/>
</calcChain>
</file>

<file path=xl/sharedStrings.xml><?xml version="1.0" encoding="utf-8"?>
<sst xmlns="http://schemas.openxmlformats.org/spreadsheetml/2006/main" count="3720" uniqueCount="1761">
  <si>
    <t xml:space="preserve">100% POLYESTER INTERLOCK 140GSM                                                         </t>
  </si>
  <si>
    <t>E06-014-9001</t>
  </si>
  <si>
    <t>E06-014-7045</t>
  </si>
  <si>
    <t>E06-014-6140</t>
  </si>
  <si>
    <t>E06-014-5115</t>
  </si>
  <si>
    <t>E06-014-3062</t>
  </si>
  <si>
    <t>E06-014-2001</t>
  </si>
  <si>
    <t>TOTAL</t>
  </si>
  <si>
    <t>3XL</t>
  </si>
  <si>
    <t>2XL</t>
  </si>
  <si>
    <t>XL</t>
  </si>
  <si>
    <t>L</t>
  </si>
  <si>
    <t>M</t>
  </si>
  <si>
    <t>S</t>
  </si>
  <si>
    <t>14/16</t>
  </si>
  <si>
    <t>10/12</t>
  </si>
  <si>
    <t>6/8</t>
  </si>
  <si>
    <t>COMPOSITION</t>
    <phoneticPr fontId="0" type="noConversion"/>
  </si>
  <si>
    <t>PICTURE</t>
    <phoneticPr fontId="0" type="noConversion"/>
  </si>
  <si>
    <t>REF.</t>
    <phoneticPr fontId="0" type="noConversion"/>
  </si>
  <si>
    <t>ESSENTIAL SET</t>
  </si>
  <si>
    <t>REF.</t>
    <phoneticPr fontId="0" type="noConversion"/>
  </si>
  <si>
    <t>PICTURE</t>
    <phoneticPr fontId="0" type="noConversion"/>
  </si>
  <si>
    <t>COMPOSITION</t>
    <phoneticPr fontId="0" type="noConversion"/>
  </si>
  <si>
    <t>5XL</t>
  </si>
  <si>
    <t>E03-018-3062</t>
  </si>
  <si>
    <t>E03-018-7045</t>
  </si>
  <si>
    <t>E03-018-5001</t>
  </si>
  <si>
    <t>E03-018-6140</t>
  </si>
  <si>
    <t>E03-018-9001</t>
  </si>
  <si>
    <t>E03-018-2001</t>
  </si>
  <si>
    <t>E10-018-3062</t>
  </si>
  <si>
    <t>E10-018-7045</t>
  </si>
  <si>
    <t>E10-018-5001</t>
  </si>
  <si>
    <t>E10-018-6140</t>
  </si>
  <si>
    <t>E10-018-9001</t>
  </si>
  <si>
    <t>E10-018-2001</t>
  </si>
  <si>
    <t>PICTURE</t>
  </si>
  <si>
    <t>COMPOSITION</t>
  </si>
  <si>
    <t>REF.</t>
  </si>
  <si>
    <t>E38-019-2001</t>
  </si>
  <si>
    <t>100% POLYESTER 180 GSM</t>
  </si>
  <si>
    <t>E38-019-3062</t>
  </si>
  <si>
    <t>E38-019-7045</t>
  </si>
  <si>
    <t>E36-031-3062</t>
  </si>
  <si>
    <t>E36-031-7045</t>
  </si>
  <si>
    <t>E36-031-6140</t>
  </si>
  <si>
    <t>E36-031-2001</t>
  </si>
  <si>
    <t>ESSENTIAL POLY SWEAT</t>
  </si>
  <si>
    <t>ESSENTIAL HALF ZIP SWEAT</t>
  </si>
  <si>
    <t>ESSENTIAL POLYSUIT</t>
  </si>
  <si>
    <t>E59-022-2042</t>
  </si>
  <si>
    <t>POLYESTER TRICOT 180GSM</t>
  </si>
  <si>
    <t>E59-022-3062</t>
  </si>
  <si>
    <t>E59-022-6140</t>
  </si>
  <si>
    <t>E59-022-7929</t>
  </si>
  <si>
    <t>XXL</t>
  </si>
  <si>
    <t>E03-018-3058</t>
  </si>
  <si>
    <t>E03-018-3650</t>
  </si>
  <si>
    <t>E03-019-6131</t>
  </si>
  <si>
    <t>E03-019-2114</t>
  </si>
  <si>
    <t>E03-019-2050</t>
  </si>
  <si>
    <t>E10-018-3058</t>
  </si>
  <si>
    <t>E10-018-3650</t>
  </si>
  <si>
    <t>ESSENTIAL POLO</t>
  </si>
  <si>
    <t>REF.</t>
    <phoneticPr fontId="0" type="noConversion"/>
  </si>
  <si>
    <t>PICTURE</t>
    <phoneticPr fontId="0" type="noConversion"/>
  </si>
  <si>
    <t>COMPOSITION</t>
    <phoneticPr fontId="0" type="noConversion"/>
  </si>
  <si>
    <t xml:space="preserve">100% POLYESTER INTERLOCK 140GSM             </t>
    <phoneticPr fontId="0" type="noConversion"/>
  </si>
  <si>
    <t>E02-023-3062</t>
  </si>
  <si>
    <t>E02-023-2001</t>
  </si>
  <si>
    <t>E02-023-7045</t>
  </si>
  <si>
    <t>ESSENTIAL BERMUDA</t>
    <phoneticPr fontId="0" type="noConversion"/>
  </si>
  <si>
    <t>POLYESTER MICROFIBRE PEACH 120GSM</t>
    <phoneticPr fontId="0" type="noConversion"/>
  </si>
  <si>
    <t>ESSENTIAL BENCH JACKET</t>
  </si>
  <si>
    <t>E80-027-7045</t>
  </si>
  <si>
    <t>E80-027-2001</t>
  </si>
  <si>
    <t>ESSENTIAL AUTHENTIC SS JERSEY</t>
  </si>
  <si>
    <t>ESSENTIAL AUTHENTIC V STRIPED JERSEY</t>
  </si>
  <si>
    <t>ESSENTIAL AUTHENTIC SHORT</t>
  </si>
  <si>
    <t>E38-019-6140</t>
  </si>
  <si>
    <t>ESSENTIAL ACCESORIES</t>
  </si>
  <si>
    <t>E40-039-2001</t>
  </si>
  <si>
    <t>100% POLYESTER 600 D</t>
  </si>
  <si>
    <t>E40-039-7045</t>
  </si>
  <si>
    <t>E40-050-2001</t>
  </si>
  <si>
    <t>E40-050-7045</t>
  </si>
  <si>
    <t>E40-038-2001</t>
  </si>
  <si>
    <t>E40-038-7045</t>
  </si>
  <si>
    <t>E40-042-2001</t>
  </si>
  <si>
    <t>E40-042-7045</t>
  </si>
  <si>
    <t>COLOUR</t>
  </si>
  <si>
    <t>E03-018-3647</t>
  </si>
  <si>
    <t>ORANGE</t>
  </si>
  <si>
    <t>E03-019-7691</t>
  </si>
  <si>
    <t>E03-019-7358</t>
  </si>
  <si>
    <t>E10-018-3647</t>
  </si>
  <si>
    <t>YELLOW</t>
  </si>
  <si>
    <t>EVERGREEN / WHITE</t>
  </si>
  <si>
    <t>WHITE</t>
  </si>
  <si>
    <t>EVERGREEN</t>
  </si>
  <si>
    <t>TRUE RED</t>
  </si>
  <si>
    <t>TRUE BLUE</t>
  </si>
  <si>
    <t>BLACK</t>
  </si>
  <si>
    <t>PURPLE</t>
  </si>
  <si>
    <t>TRUE BLUE / TRUE RED</t>
  </si>
  <si>
    <t>BLACK / YELLOW</t>
  </si>
  <si>
    <t>PINK GLO</t>
  </si>
  <si>
    <t>TRUE RED / WHITE</t>
  </si>
  <si>
    <t>TRUE BLUE / WHITE</t>
  </si>
  <si>
    <t>BLACK / WHITE</t>
  </si>
  <si>
    <t>TRUE RED / BLACK</t>
  </si>
  <si>
    <t>TRUE BLUE / NAVY</t>
  </si>
  <si>
    <t>EVERGREEN / BLACK</t>
  </si>
  <si>
    <t>E02-023-6140</t>
  </si>
  <si>
    <t>EAN CODE</t>
  </si>
  <si>
    <t>SIZE</t>
  </si>
  <si>
    <t>E38-026-3062</t>
  </si>
  <si>
    <t>E38-026-7045</t>
  </si>
  <si>
    <t>E38-026-2001</t>
  </si>
  <si>
    <t>ESSENTIAL RAIN JACKET</t>
  </si>
  <si>
    <t>100% POLYESTER 210T</t>
  </si>
  <si>
    <t>100% POLYESTER INTERLOCK 140GSM</t>
    <phoneticPr fontId="21" type="noConversion"/>
  </si>
  <si>
    <t>100% POLYESTER - LINNING 190T - PADDING 100% POL. 180 GRM2</t>
    <phoneticPr fontId="21" type="noConversion"/>
  </si>
  <si>
    <t>100% POLYESTER - LINNING 190T - PADDING 100% POL. 180 GRM3</t>
  </si>
  <si>
    <t>0000000001058</t>
  </si>
  <si>
    <t>0000000001060</t>
  </si>
  <si>
    <t>0000000001053</t>
  </si>
  <si>
    <t>0000000001055</t>
  </si>
  <si>
    <t>0000000001064</t>
  </si>
  <si>
    <t>0000000001063</t>
  </si>
  <si>
    <t>0000000001062</t>
  </si>
  <si>
    <t>0000000001065</t>
  </si>
  <si>
    <t>0000000001066</t>
  </si>
  <si>
    <t>0000000001057</t>
  </si>
  <si>
    <t>0000000001059</t>
  </si>
  <si>
    <t>0000000001010</t>
  </si>
  <si>
    <t>0000000001009</t>
  </si>
  <si>
    <t>0000000001000</t>
  </si>
  <si>
    <t>00000000001001</t>
  </si>
  <si>
    <t>0000000001003</t>
  </si>
  <si>
    <t>0000000001002</t>
  </si>
  <si>
    <t>0000000001004</t>
  </si>
  <si>
    <t>0000000001006</t>
  </si>
  <si>
    <t>0000000000388</t>
  </si>
  <si>
    <t>0000000000389</t>
  </si>
  <si>
    <t>0000000000384</t>
  </si>
  <si>
    <t>0000000000386</t>
  </si>
  <si>
    <t>0000000000393</t>
  </si>
  <si>
    <t>0000000000392</t>
  </si>
  <si>
    <t>0000000000391</t>
  </si>
  <si>
    <t>0000000000394</t>
  </si>
  <si>
    <t>0000000000395</t>
  </si>
  <si>
    <t>0000000003740</t>
  </si>
  <si>
    <t>0000000003741</t>
  </si>
  <si>
    <t>0000000000424</t>
  </si>
  <si>
    <t>0000000000425</t>
  </si>
  <si>
    <t>0000000000420</t>
  </si>
  <si>
    <t>0000000000422</t>
  </si>
  <si>
    <t>0000000000429</t>
  </si>
  <si>
    <t>0000000000428</t>
  </si>
  <si>
    <t>0000000000427</t>
  </si>
  <si>
    <t>0000000000430</t>
  </si>
  <si>
    <t>0000000000431</t>
  </si>
  <si>
    <t>0000000000436</t>
  </si>
  <si>
    <t>0000000000438</t>
  </si>
  <si>
    <t>0000000000412</t>
  </si>
  <si>
    <t>0000000000413</t>
  </si>
  <si>
    <t>0000000000408</t>
  </si>
  <si>
    <t>0000000000410</t>
  </si>
  <si>
    <t>0000000000417</t>
  </si>
  <si>
    <t>0000000000416</t>
  </si>
  <si>
    <t>0000000000415</t>
  </si>
  <si>
    <t>0000000000418</t>
  </si>
  <si>
    <t>0000000000419</t>
  </si>
  <si>
    <t>0000000003744</t>
  </si>
  <si>
    <t>0000000003745</t>
  </si>
  <si>
    <t>0000000003746</t>
  </si>
  <si>
    <t>0000000003747</t>
  </si>
  <si>
    <t>0000000000400</t>
  </si>
  <si>
    <t>0000000000401</t>
  </si>
  <si>
    <t>0000000000396</t>
  </si>
  <si>
    <t>0000000000398</t>
  </si>
  <si>
    <t>0000000000405</t>
  </si>
  <si>
    <t>0000000000404</t>
  </si>
  <si>
    <t>0000000000403</t>
  </si>
  <si>
    <t>0000000000406</t>
  </si>
  <si>
    <t>0000000000407</t>
  </si>
  <si>
    <t>0000000003742</t>
  </si>
  <si>
    <t>0000000003743</t>
  </si>
  <si>
    <t>0000000000432</t>
  </si>
  <si>
    <t>0000000000434</t>
  </si>
  <si>
    <t>0000000000442</t>
  </si>
  <si>
    <t>0000000000441</t>
  </si>
  <si>
    <t>0000000000440</t>
  </si>
  <si>
    <t>0000000000443</t>
  </si>
  <si>
    <t>0000000000444</t>
  </si>
  <si>
    <t>0000000003748</t>
  </si>
  <si>
    <t>0000000003749</t>
  </si>
  <si>
    <t>0000000000376</t>
  </si>
  <si>
    <t>0000000000377</t>
  </si>
  <si>
    <t>0000000000372</t>
  </si>
  <si>
    <t>0000000000374</t>
  </si>
  <si>
    <t>0000000000381</t>
  </si>
  <si>
    <t>0000000000380</t>
  </si>
  <si>
    <t>0000000000379</t>
  </si>
  <si>
    <t>0000000000382</t>
  </si>
  <si>
    <t>0000000000383</t>
  </si>
  <si>
    <t>0000000003738</t>
  </si>
  <si>
    <t>0000000003739</t>
  </si>
  <si>
    <t>6-8</t>
  </si>
  <si>
    <t>10-12</t>
  </si>
  <si>
    <t>14-16</t>
  </si>
  <si>
    <t>0000000001822</t>
  </si>
  <si>
    <t>0000000001823</t>
  </si>
  <si>
    <t>0000000001824</t>
  </si>
  <si>
    <t>0000000001825</t>
  </si>
  <si>
    <t>0000000001826</t>
  </si>
  <si>
    <t>0000000001827</t>
  </si>
  <si>
    <t>0000000001828</t>
  </si>
  <si>
    <t>0000000001829</t>
  </si>
  <si>
    <t>0000000001830</t>
  </si>
  <si>
    <t>0000000003904</t>
  </si>
  <si>
    <t>0000000003905</t>
  </si>
  <si>
    <t>0000000001849</t>
  </si>
  <si>
    <t>0000000001850</t>
  </si>
  <si>
    <t>0000000001851</t>
  </si>
  <si>
    <t>0000000001852</t>
  </si>
  <si>
    <t>0000000001853</t>
  </si>
  <si>
    <t>0000000001854</t>
  </si>
  <si>
    <t>0000000001855</t>
  </si>
  <si>
    <t>0000000001856</t>
  </si>
  <si>
    <t>0000000001857</t>
  </si>
  <si>
    <t>0000000003940</t>
  </si>
  <si>
    <t>0000000003941</t>
  </si>
  <si>
    <t>0000000001840</t>
  </si>
  <si>
    <t>0000000001841</t>
  </si>
  <si>
    <t>0000000001842</t>
  </si>
  <si>
    <t>0000000001843</t>
  </si>
  <si>
    <t>0000000001844</t>
  </si>
  <si>
    <t>0000000001845</t>
  </si>
  <si>
    <t>0000000001846</t>
  </si>
  <si>
    <t>0000000001847</t>
  </si>
  <si>
    <t>0000000001848</t>
  </si>
  <si>
    <t>0000000003908</t>
  </si>
  <si>
    <t>0000000003909</t>
  </si>
  <si>
    <t>0000000001831</t>
  </si>
  <si>
    <t>0000000001832</t>
  </si>
  <si>
    <t>0000000001833</t>
  </si>
  <si>
    <t>0000000001834</t>
  </si>
  <si>
    <t>0000000001835</t>
  </si>
  <si>
    <t>0000000001836</t>
  </si>
  <si>
    <t>0000000001837</t>
  </si>
  <si>
    <t>0000000001838</t>
  </si>
  <si>
    <t>0000000001839</t>
  </si>
  <si>
    <t>0000000003906</t>
  </si>
  <si>
    <t>0000000003907</t>
  </si>
  <si>
    <t>0000000001858</t>
  </si>
  <si>
    <t>0000000001859</t>
  </si>
  <si>
    <t>0000000001860</t>
  </si>
  <si>
    <t>0000000001861</t>
  </si>
  <si>
    <t>0000000001862</t>
  </si>
  <si>
    <t>0000000001863</t>
  </si>
  <si>
    <t>0000000001864</t>
  </si>
  <si>
    <t>0000000001865</t>
  </si>
  <si>
    <t>0000000001866</t>
  </si>
  <si>
    <t>0000000003942</t>
  </si>
  <si>
    <t>0000000003943</t>
  </si>
  <si>
    <t>0000000001813</t>
  </si>
  <si>
    <t>0000000001814</t>
  </si>
  <si>
    <t>0000000001815</t>
  </si>
  <si>
    <t>0000000001816</t>
  </si>
  <si>
    <t>0000000001817</t>
  </si>
  <si>
    <t>0000000001818</t>
  </si>
  <si>
    <t>0000000001819</t>
  </si>
  <si>
    <t>0000000001820</t>
  </si>
  <si>
    <t>0000000001821</t>
  </si>
  <si>
    <t>0000000003902</t>
  </si>
  <si>
    <t>0000000003903</t>
  </si>
  <si>
    <t>0000000003849</t>
  </si>
  <si>
    <t>0000000003850</t>
  </si>
  <si>
    <t>0000000003851</t>
  </si>
  <si>
    <t>0000000003852</t>
  </si>
  <si>
    <t>0000000003853</t>
  </si>
  <si>
    <t>0000000003854</t>
  </si>
  <si>
    <t>0000000003855</t>
  </si>
  <si>
    <t>0000000003856</t>
  </si>
  <si>
    <t>0000000003857</t>
  </si>
  <si>
    <t>0000000003858</t>
  </si>
  <si>
    <t>0000000003859</t>
  </si>
  <si>
    <t>0000000003882</t>
  </si>
  <si>
    <t>0000000003883</t>
  </si>
  <si>
    <t>0000000003884</t>
  </si>
  <si>
    <t>0000000003885</t>
  </si>
  <si>
    <t>0000000003886</t>
  </si>
  <si>
    <t>0000000003887</t>
  </si>
  <si>
    <t>0000000003888</t>
  </si>
  <si>
    <t>0000000003889</t>
  </si>
  <si>
    <t>0000000003890</t>
  </si>
  <si>
    <t>0000000003891</t>
  </si>
  <si>
    <t>0000000003892</t>
  </si>
  <si>
    <t>E03-019-3946</t>
  </si>
  <si>
    <t>0000000004103</t>
  </si>
  <si>
    <t>0000000004104</t>
  </si>
  <si>
    <t>0000000004105</t>
  </si>
  <si>
    <t>0000000004106</t>
  </si>
  <si>
    <t>0000000004107</t>
  </si>
  <si>
    <t>0000000004108</t>
  </si>
  <si>
    <t>0000000004109</t>
  </si>
  <si>
    <t>0000000004110</t>
  </si>
  <si>
    <t>0000000004111</t>
  </si>
  <si>
    <t>0000000004112</t>
  </si>
  <si>
    <t>0000000004113</t>
  </si>
  <si>
    <t>0000000004114</t>
  </si>
  <si>
    <t>0000000004115</t>
  </si>
  <si>
    <t>0000000004116</t>
  </si>
  <si>
    <t>0000000004117</t>
  </si>
  <si>
    <t>0000000004118</t>
  </si>
  <si>
    <t>0000000004119</t>
  </si>
  <si>
    <t>0000000004120</t>
  </si>
  <si>
    <t>0000000004121</t>
  </si>
  <si>
    <t>0000000004122</t>
  </si>
  <si>
    <t>0000000004123</t>
  </si>
  <si>
    <t>0000000004124</t>
  </si>
  <si>
    <t>0000000004092</t>
  </si>
  <si>
    <t>0000000004093</t>
  </si>
  <si>
    <t>0000000004094</t>
  </si>
  <si>
    <t>0000000004095</t>
  </si>
  <si>
    <t>0000000004096</t>
  </si>
  <si>
    <t>0000000004097</t>
  </si>
  <si>
    <t>0000000004098</t>
  </si>
  <si>
    <t>0000000004099</t>
  </si>
  <si>
    <t>0000000004100</t>
  </si>
  <si>
    <t>0000000004101</t>
  </si>
  <si>
    <t>0000000004102</t>
  </si>
  <si>
    <t>0000000004059</t>
  </si>
  <si>
    <t>0000000004060</t>
  </si>
  <si>
    <t>0000000004061</t>
  </si>
  <si>
    <t>0000000004062</t>
  </si>
  <si>
    <t>0000000004063</t>
  </si>
  <si>
    <t>0000000004064</t>
  </si>
  <si>
    <t>0000000004065</t>
  </si>
  <si>
    <t>0000000004066</t>
  </si>
  <si>
    <t>0000000004067</t>
  </si>
  <si>
    <t>0000000004068</t>
  </si>
  <si>
    <t>0000000004069</t>
  </si>
  <si>
    <t>0000000004070</t>
  </si>
  <si>
    <t>0000000004071</t>
  </si>
  <si>
    <t>0000000004072</t>
  </si>
  <si>
    <t>0000000004073</t>
  </si>
  <si>
    <t>0000000004074</t>
  </si>
  <si>
    <t>0000000004075</t>
  </si>
  <si>
    <t>0000000004076</t>
  </si>
  <si>
    <t>0000000004077</t>
  </si>
  <si>
    <t>0000000004078</t>
  </si>
  <si>
    <t>0000000004079</t>
  </si>
  <si>
    <t>0000000004080</t>
  </si>
  <si>
    <t>0000000004436</t>
  </si>
  <si>
    <t>0000000004437</t>
  </si>
  <si>
    <t>0000000004438</t>
  </si>
  <si>
    <t>0000000004439</t>
  </si>
  <si>
    <t>0000000004440</t>
  </si>
  <si>
    <t>0000000004441</t>
  </si>
  <si>
    <t>0000000004442</t>
  </si>
  <si>
    <t>0000000004443</t>
  </si>
  <si>
    <t>0000000004444</t>
  </si>
  <si>
    <t>0000000004445</t>
  </si>
  <si>
    <t>0000000004446</t>
  </si>
  <si>
    <t>0000000000695</t>
  </si>
  <si>
    <t>0000000000696</t>
  </si>
  <si>
    <t>0000000000693</t>
  </si>
  <si>
    <t>0000000000694</t>
  </si>
  <si>
    <t>0000000000699</t>
  </si>
  <si>
    <t>0000000000698</t>
  </si>
  <si>
    <t>0000000000697</t>
  </si>
  <si>
    <t>0000000000700</t>
  </si>
  <si>
    <t>0000000000701</t>
  </si>
  <si>
    <t>0000000004180</t>
  </si>
  <si>
    <t>0000000004181</t>
  </si>
  <si>
    <t>0000000000704</t>
  </si>
  <si>
    <t>0000000000705</t>
  </si>
  <si>
    <t>0000000000702</t>
  </si>
  <si>
    <t>0000000000703</t>
  </si>
  <si>
    <t>0000000000708</t>
  </si>
  <si>
    <t>0000000000707</t>
  </si>
  <si>
    <t>0000000000706</t>
  </si>
  <si>
    <t>0000000000709</t>
  </si>
  <si>
    <t>0000000000710</t>
  </si>
  <si>
    <t>0000000004182</t>
  </si>
  <si>
    <t>0000000004183</t>
  </si>
  <si>
    <t>0000000001876</t>
  </si>
  <si>
    <t>0000000001877</t>
  </si>
  <si>
    <t>0000000001878</t>
  </si>
  <si>
    <t>0000000001879</t>
  </si>
  <si>
    <t>0000000001880</t>
  </si>
  <si>
    <t>0000000001881</t>
  </si>
  <si>
    <t>0000000001882</t>
  </si>
  <si>
    <t>0000000001883</t>
  </si>
  <si>
    <t>0000000001884</t>
  </si>
  <si>
    <t>0000000004184</t>
  </si>
  <si>
    <t>0000000004185</t>
  </si>
  <si>
    <t>0000000001867</t>
  </si>
  <si>
    <t>0000000001868</t>
  </si>
  <si>
    <t>0000000001869</t>
  </si>
  <si>
    <t>0000000001870</t>
  </si>
  <si>
    <t>0000000001871</t>
  </si>
  <si>
    <t>0000000001872</t>
  </si>
  <si>
    <t>0000000001873</t>
  </si>
  <si>
    <t>0000000001874</t>
  </si>
  <si>
    <t>0000000001875</t>
  </si>
  <si>
    <t>0000000004186</t>
  </si>
  <si>
    <t>0000000004187</t>
  </si>
  <si>
    <t>0000000000713</t>
  </si>
  <si>
    <t>0000000000714</t>
  </si>
  <si>
    <t>0000000000711</t>
  </si>
  <si>
    <t>0000000000712</t>
  </si>
  <si>
    <t>0000000000717</t>
  </si>
  <si>
    <t>0000000000716</t>
  </si>
  <si>
    <t>0000000000715</t>
  </si>
  <si>
    <t>0000000000718</t>
  </si>
  <si>
    <t>0000000000719</t>
  </si>
  <si>
    <t>0000000004188</t>
  </si>
  <si>
    <t>0000000004189</t>
  </si>
  <si>
    <t>0000000000686</t>
  </si>
  <si>
    <t>0000000000687</t>
  </si>
  <si>
    <t>0000000000684</t>
  </si>
  <si>
    <t>0000000000685</t>
  </si>
  <si>
    <t>0000000000690</t>
  </si>
  <si>
    <t>0000000000689</t>
  </si>
  <si>
    <t>0000000000688</t>
  </si>
  <si>
    <t>0000000000691</t>
  </si>
  <si>
    <t>0000000000692</t>
  </si>
  <si>
    <t>0000000004190</t>
  </si>
  <si>
    <t>0000000004191</t>
  </si>
  <si>
    <t>0000000004192</t>
  </si>
  <si>
    <t>0000000004193</t>
  </si>
  <si>
    <t>0000000004194</t>
  </si>
  <si>
    <t>0000000004195</t>
  </si>
  <si>
    <t>0000000004196</t>
  </si>
  <si>
    <t>0000000004197</t>
  </si>
  <si>
    <t>0000000004198</t>
  </si>
  <si>
    <t>0000000004199</t>
  </si>
  <si>
    <t>0000000004200</t>
  </si>
  <si>
    <t>0000000004201</t>
  </si>
  <si>
    <t>0000000004202</t>
  </si>
  <si>
    <t>0000000004203</t>
  </si>
  <si>
    <t>0000000004204</t>
  </si>
  <si>
    <t>0000000004205</t>
  </si>
  <si>
    <t>0000000004206</t>
  </si>
  <si>
    <t>0000000004207</t>
  </si>
  <si>
    <t>0000000004208</t>
  </si>
  <si>
    <t>0000000004209</t>
  </si>
  <si>
    <t>0000000004210</t>
  </si>
  <si>
    <t>0000000004211</t>
  </si>
  <si>
    <t>0000000004212</t>
  </si>
  <si>
    <t>0000000004213</t>
  </si>
  <si>
    <t>0000000004236</t>
  </si>
  <si>
    <t>0000000004237</t>
  </si>
  <si>
    <t>0000000004238</t>
  </si>
  <si>
    <t>0000000004239</t>
  </si>
  <si>
    <t>0000000004240</t>
  </si>
  <si>
    <t>0000000004241</t>
  </si>
  <si>
    <t>0000000004242</t>
  </si>
  <si>
    <t>0000000004243</t>
  </si>
  <si>
    <t>0000000004244</t>
  </si>
  <si>
    <t>0000000004245</t>
  </si>
  <si>
    <t>0000000004246</t>
  </si>
  <si>
    <t>0000000000940</t>
  </si>
  <si>
    <t>0000000000941</t>
  </si>
  <si>
    <t>0000000000936</t>
  </si>
  <si>
    <t>0000000000938</t>
  </si>
  <si>
    <t>0000000000945</t>
  </si>
  <si>
    <t>0000000000944</t>
  </si>
  <si>
    <t>0000000000943</t>
  </si>
  <si>
    <t>0000000000946</t>
  </si>
  <si>
    <t>0000000000947</t>
  </si>
  <si>
    <t>0000000002984</t>
  </si>
  <si>
    <t>0000000002985</t>
  </si>
  <si>
    <t>0000000004353</t>
  </si>
  <si>
    <t>0000000004354</t>
  </si>
  <si>
    <t>0000000004355</t>
  </si>
  <si>
    <t>0000000004356</t>
  </si>
  <si>
    <t>0000000004357</t>
  </si>
  <si>
    <t>0000000004358</t>
  </si>
  <si>
    <t>0000000004359</t>
  </si>
  <si>
    <t>0000000004360</t>
  </si>
  <si>
    <t>0000000004361</t>
  </si>
  <si>
    <t>0000000004362</t>
  </si>
  <si>
    <t>0000000004363</t>
  </si>
  <si>
    <t>0000000000962</t>
  </si>
  <si>
    <t>0000000000963</t>
  </si>
  <si>
    <t>0000000000960</t>
  </si>
  <si>
    <t>0000000000961</t>
  </si>
  <si>
    <t>0000000000966</t>
  </si>
  <si>
    <t>0000000000965</t>
  </si>
  <si>
    <t>0000000000964</t>
  </si>
  <si>
    <t>0000000000967</t>
  </si>
  <si>
    <t>0000000000959</t>
  </si>
  <si>
    <t>0000000004351</t>
  </si>
  <si>
    <t>0000000004352</t>
  </si>
  <si>
    <t>0000000000928</t>
  </si>
  <si>
    <t>0000000000929</t>
  </si>
  <si>
    <t>0000000000924</t>
  </si>
  <si>
    <t>0000000000926</t>
  </si>
  <si>
    <t>0000000000933</t>
  </si>
  <si>
    <t>0000000000932</t>
  </si>
  <si>
    <t>0000000000931</t>
  </si>
  <si>
    <t>0000000000934</t>
  </si>
  <si>
    <t>0000000000935</t>
  </si>
  <si>
    <t>0000000004347</t>
  </si>
  <si>
    <t>0000000004348</t>
  </si>
  <si>
    <t>0000000000907</t>
  </si>
  <si>
    <t>0000000000909</t>
  </si>
  <si>
    <t>0000000000904</t>
  </si>
  <si>
    <t>0000000000905</t>
  </si>
  <si>
    <t>0000000000912</t>
  </si>
  <si>
    <t>0000000000911</t>
  </si>
  <si>
    <t>0000000000910</t>
  </si>
  <si>
    <t>0000000000913</t>
  </si>
  <si>
    <t>0000000000914</t>
  </si>
  <si>
    <t>0000000000906</t>
  </si>
  <si>
    <t>0000000000908</t>
  </si>
  <si>
    <t>0000000000896</t>
  </si>
  <si>
    <t>0000000000898</t>
  </si>
  <si>
    <t>0000000000893</t>
  </si>
  <si>
    <t>0000000000894</t>
  </si>
  <si>
    <t>0000000000901</t>
  </si>
  <si>
    <t>0000000000900</t>
  </si>
  <si>
    <t>0000000000899</t>
  </si>
  <si>
    <t>0000000000902</t>
  </si>
  <si>
    <t>0000000000903</t>
  </si>
  <si>
    <t>0000000000895</t>
  </si>
  <si>
    <t>0000000000897</t>
  </si>
  <si>
    <t>0000000000874</t>
  </si>
  <si>
    <t>0000000000876</t>
  </si>
  <si>
    <t>0000000000871</t>
  </si>
  <si>
    <t>0000000000872</t>
  </si>
  <si>
    <t>0000000000879</t>
  </si>
  <si>
    <t>0000000000878</t>
  </si>
  <si>
    <t>0000000000877</t>
  </si>
  <si>
    <t>0000000000880</t>
  </si>
  <si>
    <t>0000000000881</t>
  </si>
  <si>
    <t>0000000000873</t>
  </si>
  <si>
    <t>0000000000875</t>
  </si>
  <si>
    <t>0000000001088</t>
  </si>
  <si>
    <t>0000000001081</t>
  </si>
  <si>
    <t>0000000001083</t>
  </si>
  <si>
    <t>0000000001092</t>
  </si>
  <si>
    <t>0000000001091</t>
  </si>
  <si>
    <t>0000000001090</t>
  </si>
  <si>
    <t>0000000001093</t>
  </si>
  <si>
    <t>0000000001094</t>
  </si>
  <si>
    <t>0000000001085</t>
  </si>
  <si>
    <t>0000000001087</t>
  </si>
  <si>
    <t>0000000001086</t>
  </si>
  <si>
    <t>0000000001072</t>
  </si>
  <si>
    <t>0000000001074</t>
  </si>
  <si>
    <t>0000000001067</t>
  </si>
  <si>
    <t>0000000001069</t>
  </si>
  <si>
    <t>0000000001078</t>
  </si>
  <si>
    <t>0000000001077</t>
  </si>
  <si>
    <t>0000000001076</t>
  </si>
  <si>
    <t>0000000001079</t>
  </si>
  <si>
    <t>0000000001080</t>
  </si>
  <si>
    <t>0000000001071</t>
  </si>
  <si>
    <t>0000000001073</t>
  </si>
  <si>
    <t>0000000001030</t>
  </si>
  <si>
    <t>0000000001032</t>
  </si>
  <si>
    <t>0000000001025</t>
  </si>
  <si>
    <t>0000000001027</t>
  </si>
  <si>
    <t>0000000001036</t>
  </si>
  <si>
    <t>0000000001035</t>
  </si>
  <si>
    <t>0000000001034</t>
  </si>
  <si>
    <t>0000000001037</t>
  </si>
  <si>
    <t>0000000001038</t>
  </si>
  <si>
    <t>0000000001029</t>
  </si>
  <si>
    <t>0000000001031</t>
  </si>
  <si>
    <t>0000000004397</t>
  </si>
  <si>
    <t>0000000004398</t>
  </si>
  <si>
    <t>0000000004399</t>
  </si>
  <si>
    <t>0000000004400</t>
  </si>
  <si>
    <t>0000000004401</t>
  </si>
  <si>
    <t>0000000004402</t>
  </si>
  <si>
    <t>0000000004403</t>
  </si>
  <si>
    <t>0000000004404</t>
  </si>
  <si>
    <t>0000000004405</t>
  </si>
  <si>
    <t>0000000004406</t>
  </si>
  <si>
    <t>0000000004407</t>
  </si>
  <si>
    <t>0000000004364</t>
  </si>
  <si>
    <t>0000000004365</t>
  </si>
  <si>
    <t>0000000004366</t>
  </si>
  <si>
    <t>0000000004367</t>
  </si>
  <si>
    <t>0000000004368</t>
  </si>
  <si>
    <t>0000000004369</t>
  </si>
  <si>
    <t>0000000004370</t>
  </si>
  <si>
    <t>0000000004371</t>
  </si>
  <si>
    <t>0000000004372</t>
  </si>
  <si>
    <t>0000000004373</t>
  </si>
  <si>
    <t>0000000004374</t>
  </si>
  <si>
    <t>0000000004386</t>
  </si>
  <si>
    <t>0000000004387</t>
  </si>
  <si>
    <t>0000000004388</t>
  </si>
  <si>
    <t>0000000004389</t>
  </si>
  <si>
    <t>0000000004390</t>
  </si>
  <si>
    <t>0000000004391</t>
  </si>
  <si>
    <t>0000000004392</t>
  </si>
  <si>
    <t>0000000004393</t>
  </si>
  <si>
    <t>0000000004394</t>
  </si>
  <si>
    <t>0000000004395</t>
  </si>
  <si>
    <t>0000000004396</t>
  </si>
  <si>
    <t>0000000004375</t>
  </si>
  <si>
    <t>0000000004376</t>
  </si>
  <si>
    <t>0000000004377</t>
  </si>
  <si>
    <t>0000000004378</t>
  </si>
  <si>
    <t>0000000004379</t>
  </si>
  <si>
    <t>0000000004380</t>
  </si>
  <si>
    <t>0000000004381</t>
  </si>
  <si>
    <t>0000000004382</t>
  </si>
  <si>
    <t>0000000004383</t>
  </si>
  <si>
    <t>0000000004384</t>
  </si>
  <si>
    <t>0000000004385</t>
  </si>
  <si>
    <t>0000000000974</t>
  </si>
  <si>
    <t>0000000000975</t>
  </si>
  <si>
    <t>0000000000970</t>
  </si>
  <si>
    <t>0000000000972</t>
  </si>
  <si>
    <t>0000000000979</t>
  </si>
  <si>
    <t>0000000000978</t>
  </si>
  <si>
    <t>0000000000977</t>
  </si>
  <si>
    <t>0000000000980</t>
  </si>
  <si>
    <t>0000000000981</t>
  </si>
  <si>
    <t>0000000004434</t>
  </si>
  <si>
    <t>0000000004435</t>
  </si>
  <si>
    <t>0000000000984</t>
  </si>
  <si>
    <t>0000000000985</t>
  </si>
  <si>
    <t>0000000000982</t>
  </si>
  <si>
    <t>0000000000983</t>
  </si>
  <si>
    <t>0000000000988</t>
  </si>
  <si>
    <t>0000000000987</t>
  </si>
  <si>
    <t>0000000000986</t>
  </si>
  <si>
    <t>0000000000989</t>
  </si>
  <si>
    <t>0000000000990</t>
  </si>
  <si>
    <t>0000000004430</t>
  </si>
  <si>
    <t>0000000004431</t>
  </si>
  <si>
    <t>0000000000993</t>
  </si>
  <si>
    <t>0000000000994</t>
  </si>
  <si>
    <t>0000000000991</t>
  </si>
  <si>
    <t>0000000000992</t>
  </si>
  <si>
    <t>0000000000997</t>
  </si>
  <si>
    <t>0000000000996</t>
  </si>
  <si>
    <t>0000000000995</t>
  </si>
  <si>
    <t>0000000000998</t>
  </si>
  <si>
    <t>0000000000999</t>
  </si>
  <si>
    <t>0000000004432</t>
  </si>
  <si>
    <t>0000000004433</t>
  </si>
  <si>
    <t>0000000001100</t>
  </si>
  <si>
    <t>0000000001102</t>
  </si>
  <si>
    <t>0000000001095</t>
  </si>
  <si>
    <t>0000000001097</t>
  </si>
  <si>
    <t>0000000001106</t>
  </si>
  <si>
    <t>0000000001105</t>
  </si>
  <si>
    <t>0000000001104</t>
  </si>
  <si>
    <t>0000000001107</t>
  </si>
  <si>
    <t>0000000001108</t>
  </si>
  <si>
    <t>0000000001099</t>
  </si>
  <si>
    <t>0000000001101</t>
  </si>
  <si>
    <t>0000000002991</t>
  </si>
  <si>
    <t>0000000002992</t>
  </si>
  <si>
    <t>0000000002993</t>
  </si>
  <si>
    <t>0000000002994</t>
  </si>
  <si>
    <t>0000000002995</t>
  </si>
  <si>
    <t>0000000002996</t>
  </si>
  <si>
    <t>0000000002997</t>
  </si>
  <si>
    <t>0000000002998</t>
  </si>
  <si>
    <t>0000000002999</t>
  </si>
  <si>
    <t>0000000003000</t>
  </si>
  <si>
    <t>0000000003001</t>
  </si>
  <si>
    <t>UNICA</t>
  </si>
  <si>
    <t>0000000000004</t>
  </si>
  <si>
    <t>0000000000006</t>
  </si>
  <si>
    <t>0000000000001</t>
  </si>
  <si>
    <t>0000000000002</t>
  </si>
  <si>
    <t>0000000000009</t>
  </si>
  <si>
    <t>0000000000008</t>
  </si>
  <si>
    <t>0000000000007</t>
  </si>
  <si>
    <t>0000000000010</t>
  </si>
  <si>
    <t>0000000000011</t>
  </si>
  <si>
    <t>0000000000003</t>
  </si>
  <si>
    <t>0000000000005</t>
  </si>
  <si>
    <t>0000000000017</t>
  </si>
  <si>
    <t>0000000000019</t>
  </si>
  <si>
    <t>0000000000012</t>
  </si>
  <si>
    <t>0000000000014</t>
  </si>
  <si>
    <t>0000000000023</t>
  </si>
  <si>
    <t>0000000000022</t>
  </si>
  <si>
    <t>0000000000021</t>
  </si>
  <si>
    <t>0000000000024</t>
  </si>
  <si>
    <t>0000000000025</t>
  </si>
  <si>
    <t>0000000000016</t>
  </si>
  <si>
    <t>0000000000018</t>
  </si>
  <si>
    <t>0000000000038</t>
  </si>
  <si>
    <t>0000000000041</t>
  </si>
  <si>
    <t>0000000000035</t>
  </si>
  <si>
    <t>0000000000036</t>
  </si>
  <si>
    <t>0000000000044</t>
  </si>
  <si>
    <t>0000000000043</t>
  </si>
  <si>
    <t>0000000000042</t>
  </si>
  <si>
    <t>0000000000045</t>
  </si>
  <si>
    <t>0000000000046</t>
  </si>
  <si>
    <t>0000000000037</t>
  </si>
  <si>
    <t>0000000000040</t>
  </si>
  <si>
    <t>0000000004419</t>
  </si>
  <si>
    <t>0000000004420</t>
  </si>
  <si>
    <t>0000000004421</t>
  </si>
  <si>
    <t>0000000004422</t>
  </si>
  <si>
    <t>0000000004423</t>
  </si>
  <si>
    <t>0000000004424</t>
  </si>
  <si>
    <t>0000000004425</t>
  </si>
  <si>
    <t>0000000004426</t>
  </si>
  <si>
    <t>0000000004427</t>
  </si>
  <si>
    <t>0000000004428</t>
  </si>
  <si>
    <t>0000000004429</t>
  </si>
  <si>
    <t>0000000000725</t>
  </si>
  <si>
    <t>0000000000727</t>
  </si>
  <si>
    <t>0000000000720</t>
  </si>
  <si>
    <t>0000000000722</t>
  </si>
  <si>
    <t>0000000000731</t>
  </si>
  <si>
    <t>0000000000730</t>
  </si>
  <si>
    <t>0000000000729</t>
  </si>
  <si>
    <t>0000000000732</t>
  </si>
  <si>
    <t>0000000000733</t>
  </si>
  <si>
    <t>0000000000724</t>
  </si>
  <si>
    <t>0000000000726</t>
  </si>
  <si>
    <t>0000000000052</t>
  </si>
  <si>
    <t>0000000000055</t>
  </si>
  <si>
    <t>0000000000048</t>
  </si>
  <si>
    <t>0000000000050</t>
  </si>
  <si>
    <t>0000000000058</t>
  </si>
  <si>
    <t>0000000000057</t>
  </si>
  <si>
    <t>0000000000056</t>
  </si>
  <si>
    <t>0000000000059</t>
  </si>
  <si>
    <t>0000000000060</t>
  </si>
  <si>
    <t>0000000000054</t>
  </si>
  <si>
    <t>0000000000053</t>
  </si>
  <si>
    <t>BLACK / BLACK</t>
  </si>
  <si>
    <t>100% polyester tricot
180 grm2</t>
    <phoneticPr fontId="28" type="noConversion"/>
  </si>
  <si>
    <t>100% polyester tricot
180 grm3</t>
  </si>
  <si>
    <t>100% polyester tricot
180 grm4</t>
  </si>
  <si>
    <t>100% polyester tricot
180 grm5</t>
  </si>
  <si>
    <t>ESSENTIAL VICTORY POLY SUIT</t>
  </si>
  <si>
    <t>E59-200-3062</t>
  </si>
  <si>
    <t>E59-200-7929</t>
  </si>
  <si>
    <t>E59-200-6140</t>
  </si>
  <si>
    <t>E59-200-2042</t>
  </si>
  <si>
    <t>0000000003893</t>
  </si>
  <si>
    <t>0000000003894</t>
  </si>
  <si>
    <t>0000000003895</t>
  </si>
  <si>
    <t>0000000003896</t>
  </si>
  <si>
    <t>0000000003897</t>
  </si>
  <si>
    <t>0000000003898</t>
  </si>
  <si>
    <t>0000000003899</t>
  </si>
  <si>
    <t>0000000003900</t>
  </si>
  <si>
    <t>0000000003901</t>
  </si>
  <si>
    <t>0000000003910</t>
  </si>
  <si>
    <t>0000000003911</t>
  </si>
  <si>
    <t>0000000000885</t>
  </si>
  <si>
    <t>0000000000887</t>
  </si>
  <si>
    <t>0000000000882</t>
  </si>
  <si>
    <t>0000000000883</t>
  </si>
  <si>
    <t>0000000000890</t>
  </si>
  <si>
    <t>0000000000889</t>
  </si>
  <si>
    <t>0000000000888</t>
  </si>
  <si>
    <t>0000000000891</t>
  </si>
  <si>
    <t>0000000000892</t>
  </si>
  <si>
    <t>0000000000884</t>
  </si>
  <si>
    <t>0000000000886</t>
  </si>
  <si>
    <t>TRUE BLUE (OUT)</t>
  </si>
  <si>
    <t>E03-028-3062</t>
  </si>
  <si>
    <t>E03-028-7045</t>
  </si>
  <si>
    <t>E03-028-6140</t>
  </si>
  <si>
    <t>E03-028-5001</t>
  </si>
  <si>
    <t>E03-028-9001</t>
  </si>
  <si>
    <t>E03-028-2001</t>
  </si>
  <si>
    <t>E03-028-3647</t>
  </si>
  <si>
    <t>E03-028-3058</t>
  </si>
  <si>
    <t>E03-028-3650</t>
  </si>
  <si>
    <t>E06-024-3062</t>
  </si>
  <si>
    <t>E06-024-7045</t>
  </si>
  <si>
    <t>E06-024-6140</t>
  </si>
  <si>
    <t>E06-024-5115</t>
  </si>
  <si>
    <t>E06-024-9001</t>
  </si>
  <si>
    <t>E06-024-2001</t>
  </si>
  <si>
    <t>E03-029-2114</t>
  </si>
  <si>
    <t>E03-029-2050</t>
  </si>
  <si>
    <t>E03-029-6131</t>
  </si>
  <si>
    <t>E10-028-3062</t>
  </si>
  <si>
    <t>E10-028-7045</t>
  </si>
  <si>
    <t>E10-028-6140</t>
  </si>
  <si>
    <t>E10-028-5001</t>
  </si>
  <si>
    <t>E10-028-9001</t>
  </si>
  <si>
    <t>E10-028-2001</t>
  </si>
  <si>
    <t>E10-028-3647</t>
  </si>
  <si>
    <t>E10-028-3058</t>
  </si>
  <si>
    <t>E10-028-3650</t>
  </si>
  <si>
    <t>E38-029-3062</t>
  </si>
  <si>
    <t>E38-029-7045</t>
  </si>
  <si>
    <t>E38-029-6140</t>
  </si>
  <si>
    <t>E38-029-2001</t>
  </si>
  <si>
    <t>E36-041-3062</t>
  </si>
  <si>
    <t>E36-041-7045</t>
  </si>
  <si>
    <t>E36-041-6140</t>
  </si>
  <si>
    <t>E36-041-2001</t>
  </si>
  <si>
    <t>E59-032-2042</t>
  </si>
  <si>
    <t>E59-032-6140</t>
  </si>
  <si>
    <t>E59-032-7929</t>
  </si>
  <si>
    <t>E59-032-3062</t>
  </si>
  <si>
    <t>E59-210-2042</t>
  </si>
  <si>
    <t>E59-210-6140</t>
  </si>
  <si>
    <t>E59-210-7929</t>
  </si>
  <si>
    <t>E59-210-3062</t>
  </si>
  <si>
    <t>E02-023-9001</t>
  </si>
  <si>
    <t>E02-024-2001</t>
  </si>
  <si>
    <t>E02-024-9001</t>
  </si>
  <si>
    <t>E02-024-6140</t>
  </si>
  <si>
    <t>E02-024-7045</t>
  </si>
  <si>
    <t>E02-024-3062</t>
  </si>
  <si>
    <t>E10-025-2001</t>
  </si>
  <si>
    <t>E10-035-2001</t>
  </si>
  <si>
    <t>E38-036-2001</t>
  </si>
  <si>
    <t>E80-038-7045</t>
  </si>
  <si>
    <t>E80-038-2001</t>
  </si>
  <si>
    <t>ESSENTIAL BASKET SET</t>
  </si>
  <si>
    <t>E06-015-3062</t>
  </si>
  <si>
    <t>100% POLYESTER INTERLOCK 140GSM</t>
  </si>
  <si>
    <t>0000000000463</t>
  </si>
  <si>
    <t>0000000000464</t>
  </si>
  <si>
    <t>0000000000458</t>
  </si>
  <si>
    <t>0000000000460</t>
  </si>
  <si>
    <t>0000000000468</t>
  </si>
  <si>
    <t>0000000000467</t>
  </si>
  <si>
    <t>0000000000466</t>
  </si>
  <si>
    <t>0000000000469</t>
  </si>
  <si>
    <t>0000000000470</t>
  </si>
  <si>
    <t>0000000000462</t>
  </si>
  <si>
    <t>0000000000459</t>
  </si>
  <si>
    <t>E06-015-7045</t>
  </si>
  <si>
    <t>0000000000476</t>
  </si>
  <si>
    <t>0000000000477</t>
  </si>
  <si>
    <t>0000000000471</t>
  </si>
  <si>
    <t>0000000000473</t>
  </si>
  <si>
    <t>0000000000481</t>
  </si>
  <si>
    <t>0000000000480</t>
  </si>
  <si>
    <t>0000000000479</t>
  </si>
  <si>
    <t>0000000000482</t>
  </si>
  <si>
    <t>0000000000483</t>
  </si>
  <si>
    <t>0000000000475</t>
  </si>
  <si>
    <t>0000000000472</t>
  </si>
  <si>
    <t>E06-015-6140</t>
  </si>
  <si>
    <t>0000000003282</t>
  </si>
  <si>
    <t>0000000003283</t>
  </si>
  <si>
    <t>0000000003284</t>
  </si>
  <si>
    <t>0000000003285</t>
  </si>
  <si>
    <t>0000000003286</t>
  </si>
  <si>
    <t>0000000003287</t>
  </si>
  <si>
    <t>0000000003288</t>
  </si>
  <si>
    <t>0000000003289</t>
  </si>
  <si>
    <t>0000000003290</t>
  </si>
  <si>
    <t>0000000003291</t>
  </si>
  <si>
    <t>0000000003292</t>
  </si>
  <si>
    <t>E06-015-9001</t>
  </si>
  <si>
    <t>0000000000489</t>
  </si>
  <si>
    <t>0000000000490</t>
  </si>
  <si>
    <t>0000000000484</t>
  </si>
  <si>
    <t>0000000000486</t>
  </si>
  <si>
    <t>0000000000494</t>
  </si>
  <si>
    <t>0000000000493</t>
  </si>
  <si>
    <t>0000000000492</t>
  </si>
  <si>
    <t>0000000000495</t>
  </si>
  <si>
    <t>0000000000496</t>
  </si>
  <si>
    <t>0000000000488</t>
  </si>
  <si>
    <t>0000000000485</t>
  </si>
  <si>
    <t>E06-015-2001</t>
  </si>
  <si>
    <t>0000000000450</t>
  </si>
  <si>
    <t>0000000000451</t>
  </si>
  <si>
    <t>0000000000445</t>
  </si>
  <si>
    <t>0000000000447</t>
  </si>
  <si>
    <t>0000000000455</t>
  </si>
  <si>
    <t>0000000000454</t>
  </si>
  <si>
    <t>0000000000453</t>
  </si>
  <si>
    <t>0000000000456</t>
  </si>
  <si>
    <t>0000000000457</t>
  </si>
  <si>
    <t>0000000000449</t>
  </si>
  <si>
    <t>0000000000452</t>
  </si>
  <si>
    <t>ESSENTIAL REVERSE SLEEVELESS T-SHIRT</t>
  </si>
  <si>
    <t>E03-025-3090</t>
  </si>
  <si>
    <t xml:space="preserve">       </t>
  </si>
  <si>
    <t>0000000000286</t>
  </si>
  <si>
    <t>0000000000287</t>
  </si>
  <si>
    <t>0000000000283</t>
  </si>
  <si>
    <t>0000000000284</t>
  </si>
  <si>
    <t>0000000000290</t>
  </si>
  <si>
    <t>0000000000289</t>
  </si>
  <si>
    <t>0000000000288</t>
  </si>
  <si>
    <t>0000000000291</t>
  </si>
  <si>
    <t>0000000000292</t>
  </si>
  <si>
    <t>0000000000285</t>
  </si>
  <si>
    <t>0000000000293</t>
  </si>
  <si>
    <t>E03-025-3062</t>
  </si>
  <si>
    <t>0000000000273</t>
  </si>
  <si>
    <t>0000000000276</t>
  </si>
  <si>
    <t>0000000000268</t>
  </si>
  <si>
    <t>0000000000270</t>
  </si>
  <si>
    <t>0000000000280</t>
  </si>
  <si>
    <t>0000000000279</t>
  </si>
  <si>
    <t>0000000000278</t>
  </si>
  <si>
    <t>0000000000281</t>
  </si>
  <si>
    <t>0000000000282</t>
  </si>
  <si>
    <t>0000000000272</t>
  </si>
  <si>
    <t>0000000000275</t>
  </si>
  <si>
    <t>E03-025-7045</t>
  </si>
  <si>
    <t>0000000000299</t>
  </si>
  <si>
    <t>0000000000302</t>
  </si>
  <si>
    <t>0000000000294</t>
  </si>
  <si>
    <t>0000000000296</t>
  </si>
  <si>
    <t>0000000000306</t>
  </si>
  <si>
    <t>0000000000305</t>
  </si>
  <si>
    <t>0000000000304</t>
  </si>
  <si>
    <t>0000000000307</t>
  </si>
  <si>
    <t>0000000000308</t>
  </si>
  <si>
    <t>0000000000298</t>
  </si>
  <si>
    <t>0000000000301</t>
  </si>
  <si>
    <t>E03-025-2001</t>
  </si>
  <si>
    <t>0000000000260</t>
  </si>
  <si>
    <t>0000000000261</t>
  </si>
  <si>
    <t>0000000000255</t>
  </si>
  <si>
    <t>0000000000257</t>
  </si>
  <si>
    <t>0000000000265</t>
  </si>
  <si>
    <t>0000000000264</t>
  </si>
  <si>
    <t>0000000000263</t>
  </si>
  <si>
    <t>0000000000266</t>
  </si>
  <si>
    <t>0000000000267</t>
  </si>
  <si>
    <t>0000000000259</t>
  </si>
  <si>
    <t>0000000003312</t>
  </si>
  <si>
    <t>ESSENTIAL BASKET SHORTS</t>
  </si>
  <si>
    <t>E10-136-3062</t>
  </si>
  <si>
    <t>0000000000778</t>
  </si>
  <si>
    <t>0000000000781</t>
  </si>
  <si>
    <t>0000000000773</t>
  </si>
  <si>
    <t>0000000000775</t>
  </si>
  <si>
    <t>0000000000785</t>
  </si>
  <si>
    <t>0000000000784</t>
  </si>
  <si>
    <t>0000000000783</t>
  </si>
  <si>
    <t>0000000000786</t>
  </si>
  <si>
    <t>0000000000787</t>
  </si>
  <si>
    <t>0000000000777</t>
  </si>
  <si>
    <t>0000000000780</t>
  </si>
  <si>
    <t>E10-136-7045</t>
  </si>
  <si>
    <t>0000000000793</t>
  </si>
  <si>
    <t>0000000000794</t>
  </si>
  <si>
    <t>0000000000788</t>
  </si>
  <si>
    <t>0000000000790</t>
  </si>
  <si>
    <t>0000000000798</t>
  </si>
  <si>
    <t>0000000000797</t>
  </si>
  <si>
    <t>0000000000796</t>
  </si>
  <si>
    <t>0000000000799</t>
  </si>
  <si>
    <t>0000000000800</t>
  </si>
  <si>
    <t>0000000000792</t>
  </si>
  <si>
    <t>0000000003311</t>
  </si>
  <si>
    <t>E10-136-2001</t>
  </si>
  <si>
    <t>0000000000763</t>
  </si>
  <si>
    <t>0000000000766</t>
  </si>
  <si>
    <t>0000000000758</t>
  </si>
  <si>
    <t>0000000000760</t>
  </si>
  <si>
    <t>0000000000770</t>
  </si>
  <si>
    <t>0000000000769</t>
  </si>
  <si>
    <t>0000000000768</t>
  </si>
  <si>
    <t>0000000000771</t>
  </si>
  <si>
    <t>0000000000772</t>
  </si>
  <si>
    <t>0000000000762</t>
  </si>
  <si>
    <t>0000000000765</t>
  </si>
  <si>
    <t>E06-025-2001</t>
  </si>
  <si>
    <t>E06-025-9001</t>
  </si>
  <si>
    <t>E06-025-6140</t>
  </si>
  <si>
    <t>E06-025-7045</t>
  </si>
  <si>
    <t>E06-025-3062</t>
  </si>
  <si>
    <t>E03-035-3090</t>
  </si>
  <si>
    <t>E03-035-3062</t>
  </si>
  <si>
    <t>E03-035-7045</t>
  </si>
  <si>
    <t>E03-035-2001</t>
  </si>
  <si>
    <t>E10-146-2001</t>
  </si>
  <si>
    <t>E10-146-7045</t>
  </si>
  <si>
    <t>E10-146-3062</t>
  </si>
  <si>
    <t>E38-036-3062</t>
  </si>
  <si>
    <t>E38-036-7045</t>
  </si>
  <si>
    <t>WHOLESALE</t>
  </si>
  <si>
    <t>DTO</t>
  </si>
  <si>
    <t>PVPR</t>
  </si>
  <si>
    <t>DTO.</t>
  </si>
  <si>
    <t>ESSENTIAL SS JERSEY</t>
  </si>
  <si>
    <t xml:space="preserve">E03-026-3062
</t>
  </si>
  <si>
    <t>100% POLYESTER INTERLOCK 140GSM</t>
    <phoneticPr fontId="0" type="noConversion"/>
  </si>
  <si>
    <t>0000000000138</t>
  </si>
  <si>
    <t>0000000000140</t>
  </si>
  <si>
    <t>0000000000135</t>
  </si>
  <si>
    <t>0000000000136</t>
  </si>
  <si>
    <t>0000000000143</t>
  </si>
  <si>
    <t>E03-016-3062</t>
  </si>
  <si>
    <t>0000000000142</t>
  </si>
  <si>
    <t>0000000000141</t>
  </si>
  <si>
    <t>0000000000144</t>
  </si>
  <si>
    <t>0000000000145</t>
  </si>
  <si>
    <t>0000000000137</t>
  </si>
  <si>
    <t>0000000000139</t>
  </si>
  <si>
    <t xml:space="preserve">E03-026-7045
</t>
  </si>
  <si>
    <t>0000000000172</t>
  </si>
  <si>
    <t>0000000000174</t>
  </si>
  <si>
    <t>0000000000168</t>
  </si>
  <si>
    <t>0000000000169</t>
  </si>
  <si>
    <t>0000000000177</t>
  </si>
  <si>
    <t>E03-016-7045</t>
  </si>
  <si>
    <t>0000000000176</t>
  </si>
  <si>
    <t>0000000000175</t>
  </si>
  <si>
    <t>0000000000178</t>
  </si>
  <si>
    <t>0000000000179</t>
  </si>
  <si>
    <t>0000000000171</t>
  </si>
  <si>
    <t>0000000000173</t>
  </si>
  <si>
    <t xml:space="preserve">E03-026-5001
</t>
  </si>
  <si>
    <t>0000000000149</t>
  </si>
  <si>
    <t>0000000000151</t>
  </si>
  <si>
    <t>0000000000146</t>
  </si>
  <si>
    <t>0000000000147</t>
  </si>
  <si>
    <t>0000000000154</t>
  </si>
  <si>
    <t>E03-016-5001</t>
  </si>
  <si>
    <t>0000000000153</t>
  </si>
  <si>
    <t>0000000000152</t>
  </si>
  <si>
    <t>0000000000155</t>
  </si>
  <si>
    <t>0000000000156</t>
  </si>
  <si>
    <t>0000000000148</t>
  </si>
  <si>
    <t>0000000000150</t>
  </si>
  <si>
    <t xml:space="preserve">E03-026-9001
</t>
  </si>
  <si>
    <t>0000000000184</t>
  </si>
  <si>
    <t>0000000000186</t>
  </si>
  <si>
    <t>0000000000180</t>
  </si>
  <si>
    <t>0000000000181</t>
  </si>
  <si>
    <t>0000000000189</t>
  </si>
  <si>
    <t>E03-016-9001</t>
  </si>
  <si>
    <t>0000000000188</t>
  </si>
  <si>
    <t>0000000000187</t>
  </si>
  <si>
    <t>0000000000190</t>
  </si>
  <si>
    <t>0000000000191</t>
  </si>
  <si>
    <t>0000000000183</t>
  </si>
  <si>
    <t>0000000000185</t>
  </si>
  <si>
    <t xml:space="preserve">E03-026-2001
</t>
  </si>
  <si>
    <t>0000000000127</t>
  </si>
  <si>
    <t>0000000000129</t>
  </si>
  <si>
    <t>0000000000123</t>
  </si>
  <si>
    <t>0000000000124</t>
  </si>
  <si>
    <t>0000000000132</t>
  </si>
  <si>
    <t>E03-016-2001</t>
  </si>
  <si>
    <t>0000000000131</t>
  </si>
  <si>
    <t>0000000000130</t>
  </si>
  <si>
    <t>0000000000133</t>
  </si>
  <si>
    <t>0000000000134</t>
  </si>
  <si>
    <t>0000000000126</t>
  </si>
  <si>
    <t>0000000000128</t>
  </si>
  <si>
    <t>ESSENTIAL SHORTS</t>
  </si>
  <si>
    <t xml:space="preserve">E10-024-3062
</t>
  </si>
  <si>
    <t>0000000000620</t>
  </si>
  <si>
    <t>0000000000621</t>
  </si>
  <si>
    <t>0000000000616</t>
  </si>
  <si>
    <t>0000000000618</t>
  </si>
  <si>
    <t>0000000000625</t>
  </si>
  <si>
    <t>E10-014-3062</t>
  </si>
  <si>
    <t>0000000000624</t>
  </si>
  <si>
    <t>0000000000623</t>
  </si>
  <si>
    <t>0000000000626</t>
  </si>
  <si>
    <t>0000000000627</t>
  </si>
  <si>
    <t>0000000003835</t>
  </si>
  <si>
    <t>0000000003836</t>
  </si>
  <si>
    <t xml:space="preserve">E10-024-7045
</t>
  </si>
  <si>
    <t>0000000000661</t>
  </si>
  <si>
    <t>0000000000662</t>
  </si>
  <si>
    <t>0000000000657</t>
  </si>
  <si>
    <t>0000000000659</t>
  </si>
  <si>
    <t>0000000000666</t>
  </si>
  <si>
    <t>E10-014-7045</t>
  </si>
  <si>
    <t>0000000000665</t>
  </si>
  <si>
    <t>0000000000664</t>
  </si>
  <si>
    <t>0000000000667</t>
  </si>
  <si>
    <t>0000000000668</t>
  </si>
  <si>
    <t>0000000003837</t>
  </si>
  <si>
    <t>0000000003838</t>
  </si>
  <si>
    <t xml:space="preserve">E10-024-6140
</t>
  </si>
  <si>
    <t>0000000000650</t>
  </si>
  <si>
    <t>0000000000651</t>
  </si>
  <si>
    <t>0000000000648</t>
  </si>
  <si>
    <t>0000000000649</t>
  </si>
  <si>
    <t>0000000000654</t>
  </si>
  <si>
    <t>E10-014-6140</t>
  </si>
  <si>
    <t>0000000000653</t>
  </si>
  <si>
    <t>0000000000652</t>
  </si>
  <si>
    <t>0000000000655</t>
  </si>
  <si>
    <t>0000000000656</t>
  </si>
  <si>
    <t>0000000003839</t>
  </si>
  <si>
    <t>0000000003840</t>
  </si>
  <si>
    <t xml:space="preserve">E10-024-5001
</t>
  </si>
  <si>
    <t>0000000000639</t>
  </si>
  <si>
    <t>0000000000640</t>
  </si>
  <si>
    <t>0000000000637</t>
  </si>
  <si>
    <t>0000000000638</t>
  </si>
  <si>
    <t>0000000000643</t>
  </si>
  <si>
    <t>E10-014-5001</t>
  </si>
  <si>
    <t>0000000000642</t>
  </si>
  <si>
    <t>0000000000641</t>
  </si>
  <si>
    <t>0000000000644</t>
  </si>
  <si>
    <t>0000000000645</t>
  </si>
  <si>
    <t>0000000003841</t>
  </si>
  <si>
    <t>0000000003842</t>
  </si>
  <si>
    <t xml:space="preserve">E10-024-9001
</t>
  </si>
  <si>
    <t>WHITE / BLACK</t>
  </si>
  <si>
    <t>0000000000673</t>
  </si>
  <si>
    <t>0000000000674</t>
  </si>
  <si>
    <t>0000000000669</t>
  </si>
  <si>
    <t>0000000000671</t>
  </si>
  <si>
    <t>0000000000678</t>
  </si>
  <si>
    <t>E10-014-9001</t>
  </si>
  <si>
    <t>0000000000677</t>
  </si>
  <si>
    <t>0000000000676</t>
  </si>
  <si>
    <t>0000000000679</t>
  </si>
  <si>
    <t>0000000000680</t>
  </si>
  <si>
    <t>0000000003843</t>
  </si>
  <si>
    <t>0000000003844</t>
  </si>
  <si>
    <t xml:space="preserve">E10-024-9062
</t>
  </si>
  <si>
    <t>WHITE / TRUE RED</t>
  </si>
  <si>
    <t>0000000001804</t>
  </si>
  <si>
    <t>0000000001805</t>
  </si>
  <si>
    <t>0000000001806</t>
  </si>
  <si>
    <t>0000000001807</t>
  </si>
  <si>
    <t>0000000001808</t>
  </si>
  <si>
    <t>E10-014-9062</t>
  </si>
  <si>
    <t>0000000001809</t>
  </si>
  <si>
    <t>0000000001810</t>
  </si>
  <si>
    <t>0000000001811</t>
  </si>
  <si>
    <t>0000000001812</t>
  </si>
  <si>
    <t>0000000003847</t>
  </si>
  <si>
    <t>0000000003848</t>
  </si>
  <si>
    <t xml:space="preserve">E10-024-2001
</t>
  </si>
  <si>
    <t>0000000000608</t>
  </si>
  <si>
    <t>0000000000609</t>
  </si>
  <si>
    <t>0000000000604</t>
  </si>
  <si>
    <t>0000000000606</t>
  </si>
  <si>
    <t>0000000000613</t>
  </si>
  <si>
    <t>E10-014-2001</t>
  </si>
  <si>
    <t>0000000000612</t>
  </si>
  <si>
    <t>0000000000611</t>
  </si>
  <si>
    <t>0000000000614</t>
  </si>
  <si>
    <t>0000000000615</t>
  </si>
  <si>
    <t>0000000003833</t>
  </si>
  <si>
    <t>0000000003834</t>
  </si>
  <si>
    <t xml:space="preserve">E10-024-3647
</t>
  </si>
  <si>
    <t>0000000000630</t>
  </si>
  <si>
    <t>0000000000631</t>
  </si>
  <si>
    <t>0000000000628</t>
  </si>
  <si>
    <t>0000000000629</t>
  </si>
  <si>
    <t>0000000000634</t>
  </si>
  <si>
    <t>E10-014-3647</t>
  </si>
  <si>
    <t>0000000000633</t>
  </si>
  <si>
    <t>0000000000632</t>
  </si>
  <si>
    <t>0000000000635</t>
  </si>
  <si>
    <t>0000000000636</t>
  </si>
  <si>
    <t>0000000003845</t>
  </si>
  <si>
    <t>0000000003846</t>
  </si>
  <si>
    <t xml:space="preserve">E10-028-7358
</t>
  </si>
  <si>
    <t>NAVY</t>
  </si>
  <si>
    <t>100% POLYESTER INTERLOCK 140GSM</t>
    <phoneticPr fontId="6" type="noConversion"/>
  </si>
  <si>
    <t>0000000004225</t>
  </si>
  <si>
    <t>0000000004226</t>
  </si>
  <si>
    <t>0000000004227</t>
  </si>
  <si>
    <t>0000000004228</t>
  </si>
  <si>
    <t>0000000004229</t>
  </si>
  <si>
    <t>E10-018-7358</t>
  </si>
  <si>
    <t>0000000004230</t>
  </si>
  <si>
    <t>0000000004231</t>
  </si>
  <si>
    <t>0000000004232</t>
  </si>
  <si>
    <t>0000000004233</t>
  </si>
  <si>
    <t>0000000004234</t>
  </si>
  <si>
    <t>0000000004235</t>
  </si>
  <si>
    <t>ESSENTIAL COLOUR JERSEY</t>
  </si>
  <si>
    <t xml:space="preserve">E03-027-3021
</t>
  </si>
  <si>
    <t>0000000000194</t>
  </si>
  <si>
    <t>0000000000195</t>
  </si>
  <si>
    <t>0000000000192</t>
  </si>
  <si>
    <t>0000000000193</t>
  </si>
  <si>
    <t>0000000000198</t>
  </si>
  <si>
    <t>E03-017-3021</t>
  </si>
  <si>
    <t>0000000000197</t>
  </si>
  <si>
    <t>0000000000196</t>
  </si>
  <si>
    <t>0000000000199</t>
  </si>
  <si>
    <t>0000000000200</t>
  </si>
  <si>
    <t>0000000003803</t>
  </si>
  <si>
    <t>0000000003804</t>
  </si>
  <si>
    <t xml:space="preserve">E03-027-7045
</t>
  </si>
  <si>
    <t>0000000000239</t>
  </si>
  <si>
    <t>0000000000240</t>
  </si>
  <si>
    <t>0000000000237</t>
  </si>
  <si>
    <t>0000000000238</t>
  </si>
  <si>
    <t>0000000000243</t>
  </si>
  <si>
    <t>E03-017-7045</t>
  </si>
  <si>
    <t>0000000000242</t>
  </si>
  <si>
    <t>0000000000241</t>
  </si>
  <si>
    <t>0000000000244</t>
  </si>
  <si>
    <t>0000000000245</t>
  </si>
  <si>
    <t>0000000003805</t>
  </si>
  <si>
    <t>0000000003806</t>
  </si>
  <si>
    <t xml:space="preserve">E03-027-6131
</t>
  </si>
  <si>
    <t>0000000000230</t>
  </si>
  <si>
    <t>0000000000231</t>
  </si>
  <si>
    <t>0000000000228</t>
  </si>
  <si>
    <t>0000000000229</t>
  </si>
  <si>
    <t>0000000000234</t>
  </si>
  <si>
    <t>E03-017-6131</t>
  </si>
  <si>
    <t>0000000000233</t>
  </si>
  <si>
    <t>0000000000232</t>
  </si>
  <si>
    <t>0000000000235</t>
  </si>
  <si>
    <t>0000000000236</t>
  </si>
  <si>
    <t>0000000003807</t>
  </si>
  <si>
    <t>0000000003808</t>
  </si>
  <si>
    <t xml:space="preserve">E03-027-3670
</t>
  </si>
  <si>
    <t>0000000000212</t>
  </si>
  <si>
    <t>0000000000213</t>
  </si>
  <si>
    <t>0000000000210</t>
  </si>
  <si>
    <t>0000000000211</t>
  </si>
  <si>
    <t>0000000000216</t>
  </si>
  <si>
    <t>E03-017-3670</t>
  </si>
  <si>
    <t>0000000000215</t>
  </si>
  <si>
    <t>0000000000214</t>
  </si>
  <si>
    <t>0000000000217</t>
  </si>
  <si>
    <t>0000000000218</t>
  </si>
  <si>
    <t>0000000003813</t>
  </si>
  <si>
    <t>0000000003814</t>
  </si>
  <si>
    <t xml:space="preserve">E03-027-3566
</t>
  </si>
  <si>
    <t>0000000000203</t>
  </si>
  <si>
    <t>0000000000204</t>
  </si>
  <si>
    <t>0000000000201</t>
  </si>
  <si>
    <t>0000000000202</t>
  </si>
  <si>
    <t>0000000000207</t>
  </si>
  <si>
    <t xml:space="preserve">E03-017-3566
</t>
  </si>
  <si>
    <t>0000000000206</t>
  </si>
  <si>
    <t>0000000000205</t>
  </si>
  <si>
    <t>0000000000208</t>
  </si>
  <si>
    <t>0000000000209</t>
  </si>
  <si>
    <t>0000000003815</t>
  </si>
  <si>
    <t>0000000003816</t>
  </si>
  <si>
    <t xml:space="preserve">E03-027-9039
</t>
  </si>
  <si>
    <t xml:space="preserve">E03-017-9039
</t>
  </si>
  <si>
    <t>ESSENTIAL STRIPED JERSEY</t>
  </si>
  <si>
    <t xml:space="preserve">E03-042-3946
</t>
  </si>
  <si>
    <t>0000000000338</t>
  </si>
  <si>
    <t>0000000000339</t>
  </si>
  <si>
    <t>0000000000336</t>
  </si>
  <si>
    <t>0000000000337</t>
  </si>
  <si>
    <t>0000000000342</t>
  </si>
  <si>
    <t>E03-032-3946</t>
  </si>
  <si>
    <t>0000000000341</t>
  </si>
  <si>
    <t>0000000000340</t>
  </si>
  <si>
    <t>0000000000343</t>
  </si>
  <si>
    <t>0000000000344</t>
  </si>
  <si>
    <t>0000000003817</t>
  </si>
  <si>
    <t>0000000003818</t>
  </si>
  <si>
    <t xml:space="preserve">E03-042-2030
</t>
  </si>
  <si>
    <t>0000000000311</t>
  </si>
  <si>
    <t>0000000000312</t>
  </si>
  <si>
    <t>0000000000309</t>
  </si>
  <si>
    <t>0000000000310</t>
  </si>
  <si>
    <t>0000000000315</t>
  </si>
  <si>
    <t>E03-032-2030</t>
  </si>
  <si>
    <t>0000000000314</t>
  </si>
  <si>
    <t>0000000000313</t>
  </si>
  <si>
    <t>0000000000316</t>
  </si>
  <si>
    <t>0000000000317</t>
  </si>
  <si>
    <t>0000000003819</t>
  </si>
  <si>
    <t>0000000003820</t>
  </si>
  <si>
    <t xml:space="preserve">E03-042-7691
</t>
  </si>
  <si>
    <t>0000000000365</t>
  </si>
  <si>
    <t>0000000000366</t>
  </si>
  <si>
    <t>0000000000363</t>
  </si>
  <si>
    <t>0000000000364</t>
  </si>
  <si>
    <t>0000000000369</t>
  </si>
  <si>
    <t>E03-032-7691</t>
  </si>
  <si>
    <t>0000000000368</t>
  </si>
  <si>
    <t>0000000000367</t>
  </si>
  <si>
    <t>0000000000370</t>
  </si>
  <si>
    <t>0000000000371</t>
  </si>
  <si>
    <t>0000000003823</t>
  </si>
  <si>
    <t>0000000003824</t>
  </si>
  <si>
    <t xml:space="preserve">E03-042-2035
</t>
  </si>
  <si>
    <t>TRUE BLUE / BLACK</t>
  </si>
  <si>
    <t>0000000000320</t>
  </si>
  <si>
    <t>0000000000321</t>
  </si>
  <si>
    <t>0000000000318</t>
  </si>
  <si>
    <t>0000000000319</t>
  </si>
  <si>
    <t>0000000000324</t>
  </si>
  <si>
    <t>E03-032-2035</t>
  </si>
  <si>
    <t>0000000000323</t>
  </si>
  <si>
    <t>0000000000322</t>
  </si>
  <si>
    <t>0000000000325</t>
  </si>
  <si>
    <t>0000000000326</t>
  </si>
  <si>
    <t>0000000003825</t>
  </si>
  <si>
    <t>0000000003826</t>
  </si>
  <si>
    <t xml:space="preserve">E03-042-6131
</t>
  </si>
  <si>
    <t>0000000000347</t>
  </si>
  <si>
    <t>0000000000348</t>
  </si>
  <si>
    <t>0000000000345</t>
  </si>
  <si>
    <t>0000000000346</t>
  </si>
  <si>
    <t>0000000000351</t>
  </si>
  <si>
    <t>E03-032-6131</t>
  </si>
  <si>
    <t>0000000000350</t>
  </si>
  <si>
    <t>0000000000349</t>
  </si>
  <si>
    <t>0000000000352</t>
  </si>
  <si>
    <t>0000000000353</t>
  </si>
  <si>
    <t>0000000003827</t>
  </si>
  <si>
    <t>0000000003828</t>
  </si>
  <si>
    <t xml:space="preserve">E03-042-7358
</t>
  </si>
  <si>
    <t>TRUE RED / BLUE</t>
  </si>
  <si>
    <t>0000000000356</t>
  </si>
  <si>
    <t>0000000000357</t>
  </si>
  <si>
    <t>0000000000354</t>
  </si>
  <si>
    <t>0000000000355</t>
  </si>
  <si>
    <t>0000000000360</t>
  </si>
  <si>
    <t>E03-032-7358</t>
  </si>
  <si>
    <t>0000000000359</t>
  </si>
  <si>
    <t>0000000000358</t>
  </si>
  <si>
    <t>0000000000361</t>
  </si>
  <si>
    <t>0000000000362</t>
  </si>
  <si>
    <t>0000000003821</t>
  </si>
  <si>
    <t>0000000003822</t>
  </si>
  <si>
    <t xml:space="preserve">E03-042-2050
</t>
  </si>
  <si>
    <t>SPORTGS YELLOW / BLACK</t>
  </si>
  <si>
    <t>0000000001369</t>
  </si>
  <si>
    <t>0000000001370</t>
  </si>
  <si>
    <t>0000000001377</t>
  </si>
  <si>
    <t>0000000001371</t>
  </si>
  <si>
    <t>0000000001372</t>
  </si>
  <si>
    <t>E03-032-2050</t>
  </si>
  <si>
    <t>0000000001373</t>
  </si>
  <si>
    <t>0000000001374</t>
  </si>
  <si>
    <t>0000000001375</t>
  </si>
  <si>
    <t>0000000001376</t>
  </si>
  <si>
    <t>0000000003829</t>
  </si>
  <si>
    <t>0000000003830</t>
  </si>
  <si>
    <t>ESSENTIAL AUTHENTIC H STRIPED JERSEY</t>
  </si>
  <si>
    <t xml:space="preserve">E03-030-2030
</t>
  </si>
  <si>
    <t>BLACK / TRUE RED</t>
  </si>
  <si>
    <t>0000000005463</t>
  </si>
  <si>
    <t>0000000005464</t>
  </si>
  <si>
    <t>0000000005465</t>
  </si>
  <si>
    <t>0000000005466</t>
  </si>
  <si>
    <t>0000000005467</t>
  </si>
  <si>
    <t>E03-020-2030</t>
  </si>
  <si>
    <t>0000000005468</t>
  </si>
  <si>
    <t>0000000005469</t>
  </si>
  <si>
    <t>0000000005470</t>
  </si>
  <si>
    <t>0000000005471</t>
  </si>
  <si>
    <t>0000000005472</t>
  </si>
  <si>
    <t>0000000005473</t>
  </si>
  <si>
    <t xml:space="preserve">E03-030-3946
</t>
  </si>
  <si>
    <t>0000000004037</t>
  </si>
  <si>
    <t>0000000004038</t>
  </si>
  <si>
    <t>0000000004039</t>
  </si>
  <si>
    <t>0000000004040</t>
  </si>
  <si>
    <t>0000000004041</t>
  </si>
  <si>
    <t>E03-020-3946</t>
  </si>
  <si>
    <t>0000000004042</t>
  </si>
  <si>
    <t>0000000004043</t>
  </si>
  <si>
    <t>0000000004044</t>
  </si>
  <si>
    <t>0000000004045</t>
  </si>
  <si>
    <t>0000000004046</t>
  </si>
  <si>
    <t>0000000004047</t>
  </si>
  <si>
    <t xml:space="preserve">E03-030-7358
</t>
  </si>
  <si>
    <t>0000000004136</t>
  </si>
  <si>
    <t>0000000004137</t>
  </si>
  <si>
    <t>0000000004138</t>
  </si>
  <si>
    <t>0000000004139</t>
  </si>
  <si>
    <t>0000000004140</t>
  </si>
  <si>
    <t>E03-020-7358</t>
  </si>
  <si>
    <t>0000000004141</t>
  </si>
  <si>
    <t>0000000004142</t>
  </si>
  <si>
    <t>0000000004143</t>
  </si>
  <si>
    <t>0000000004144</t>
  </si>
  <si>
    <t>0000000004145</t>
  </si>
  <si>
    <t>0000000004146</t>
  </si>
  <si>
    <t xml:space="preserve">E03-030-7691
</t>
  </si>
  <si>
    <t>0000000004147</t>
  </si>
  <si>
    <t>0000000004148</t>
  </si>
  <si>
    <t>0000000004149</t>
  </si>
  <si>
    <t>0000000004150</t>
  </si>
  <si>
    <t>0000000004151</t>
  </si>
  <si>
    <t>E03-020-7691</t>
  </si>
  <si>
    <t>0000000004152</t>
  </si>
  <si>
    <t>0000000004153</t>
  </si>
  <si>
    <t>0000000004154</t>
  </si>
  <si>
    <t>0000000004155</t>
  </si>
  <si>
    <t>0000000004156</t>
  </si>
  <si>
    <t>0000000004157</t>
  </si>
  <si>
    <t xml:space="preserve">E03-030-6131
</t>
  </si>
  <si>
    <t>0000000004158</t>
  </si>
  <si>
    <t>0000000004159</t>
  </si>
  <si>
    <t>0000000004160</t>
  </si>
  <si>
    <t>0000000004161</t>
  </si>
  <si>
    <t>0000000004162</t>
  </si>
  <si>
    <t>E03-020-6131</t>
  </si>
  <si>
    <t>0000000004163</t>
  </si>
  <si>
    <t>0000000004164</t>
  </si>
  <si>
    <t>0000000004165</t>
  </si>
  <si>
    <t>0000000004166</t>
  </si>
  <si>
    <t>0000000004167</t>
  </si>
  <si>
    <t>0000000004168</t>
  </si>
  <si>
    <t xml:space="preserve">E03-030-5020
</t>
  </si>
  <si>
    <t>YELLOW / BLACK</t>
  </si>
  <si>
    <t>0000000004125</t>
  </si>
  <si>
    <t>0000000004126</t>
  </si>
  <si>
    <t>0000000004127</t>
  </si>
  <si>
    <t>0000000004128</t>
  </si>
  <si>
    <t>0000000004129</t>
  </si>
  <si>
    <t>E03-020-5020</t>
  </si>
  <si>
    <t>0000000004130</t>
  </si>
  <si>
    <t>0000000004131</t>
  </si>
  <si>
    <t>0000000004132</t>
  </si>
  <si>
    <t>0000000004133</t>
  </si>
  <si>
    <t>0000000004134</t>
  </si>
  <si>
    <t>0000000004135</t>
  </si>
  <si>
    <t xml:space="preserve">E03-030-2114
</t>
  </si>
  <si>
    <t>0000000004169</t>
  </si>
  <si>
    <t>0000000004170</t>
  </si>
  <si>
    <t>0000000004171</t>
  </si>
  <si>
    <t>0000000004172</t>
  </si>
  <si>
    <t>0000000004173</t>
  </si>
  <si>
    <t>E03-020-2114</t>
  </si>
  <si>
    <t>0000000004174</t>
  </si>
  <si>
    <t>0000000004175</t>
  </si>
  <si>
    <t>0000000004176</t>
  </si>
  <si>
    <t>0000000004177</t>
  </si>
  <si>
    <t>0000000004178</t>
  </si>
  <si>
    <t>0000000004179</t>
  </si>
  <si>
    <t>ESSENTIAL AUTHENTIC V SABADELL</t>
  </si>
  <si>
    <t xml:space="preserve">E03-031-3946
</t>
  </si>
  <si>
    <t>100% POLYESTER</t>
  </si>
  <si>
    <t>0000000006740</t>
  </si>
  <si>
    <t>0000000006741</t>
  </si>
  <si>
    <t>0000000006742</t>
  </si>
  <si>
    <t>0000000006743</t>
  </si>
  <si>
    <t>0000000006744</t>
  </si>
  <si>
    <t>E03-021-3946</t>
  </si>
  <si>
    <t>0000000006745</t>
  </si>
  <si>
    <t>0000000006746</t>
  </si>
  <si>
    <t>0000000006747</t>
  </si>
  <si>
    <t>0000000006748</t>
  </si>
  <si>
    <t xml:space="preserve">E03-031-7358
</t>
  </si>
  <si>
    <t>0000000006749</t>
  </si>
  <si>
    <t>0000000006750</t>
  </si>
  <si>
    <t>0000000006751</t>
  </si>
  <si>
    <t>0000000006752</t>
  </si>
  <si>
    <t>0000000006753</t>
  </si>
  <si>
    <t>E03-021-7358</t>
  </si>
  <si>
    <t>0000000006754</t>
  </si>
  <si>
    <t>0000000006755</t>
  </si>
  <si>
    <t>0000000006756</t>
  </si>
  <si>
    <t>0000000006757</t>
  </si>
  <si>
    <t xml:space="preserve">E03-031-7691
</t>
  </si>
  <si>
    <t>0000000006758</t>
  </si>
  <si>
    <t>0000000006759</t>
  </si>
  <si>
    <t>0000000006760</t>
  </si>
  <si>
    <t>0000000006761</t>
  </si>
  <si>
    <t>0000000006762</t>
  </si>
  <si>
    <t>E03-021-7691</t>
  </si>
  <si>
    <t>0000000006763</t>
  </si>
  <si>
    <t>0000000006764</t>
  </si>
  <si>
    <t>0000000006765</t>
  </si>
  <si>
    <t>0000000006766</t>
  </si>
  <si>
    <t xml:space="preserve">E03-031-6101
</t>
  </si>
  <si>
    <t>EVERGREEN / YELLOW</t>
  </si>
  <si>
    <t>0000000006791</t>
  </si>
  <si>
    <t>0000000006792</t>
  </si>
  <si>
    <t>0000000006793</t>
  </si>
  <si>
    <t>0000000006794</t>
  </si>
  <si>
    <t>0000000006795</t>
  </si>
  <si>
    <t>E03-021-6101</t>
  </si>
  <si>
    <t>0000000006796</t>
  </si>
  <si>
    <t>0000000006797</t>
  </si>
  <si>
    <t>0000000006798</t>
  </si>
  <si>
    <t>0000000006799</t>
  </si>
  <si>
    <t>ESSENTIAL CLASSIC FOOTBALL SOCK</t>
  </si>
  <si>
    <t>8
(32-35)</t>
  </si>
  <si>
    <t>10
(36-40)</t>
  </si>
  <si>
    <t>12
(41-45)</t>
  </si>
  <si>
    <t>14
(46-48)</t>
  </si>
  <si>
    <t>EAN</t>
  </si>
  <si>
    <t xml:space="preserve">E22-111-3425
</t>
  </si>
  <si>
    <t>RIBBON RED / GREEN GECKO</t>
  </si>
  <si>
    <t>98% POLYAMIDA
2% ELASTAN</t>
  </si>
  <si>
    <t>000000003638</t>
  </si>
  <si>
    <t>000000003639</t>
  </si>
  <si>
    <t>000000003640</t>
  </si>
  <si>
    <t>000000003641</t>
  </si>
  <si>
    <t xml:space="preserve">E22-111-6505
</t>
  </si>
  <si>
    <t>GREEN GECKO / SCUBA BLUE</t>
  </si>
  <si>
    <t>000000003634</t>
  </si>
  <si>
    <t>000000003635</t>
  </si>
  <si>
    <t>000000003636</t>
  </si>
  <si>
    <t>000000003637</t>
  </si>
  <si>
    <t xml:space="preserve">E22-111-7428
</t>
  </si>
  <si>
    <t>DIVA BLUE / FIRE RED</t>
  </si>
  <si>
    <t>000000003642</t>
  </si>
  <si>
    <t>000000003643</t>
  </si>
  <si>
    <t>000000003644</t>
  </si>
  <si>
    <t>000000003645</t>
  </si>
  <si>
    <t xml:space="preserve">E22-111-5106
</t>
  </si>
  <si>
    <t>SPORTS YELLOW / BLUE</t>
  </si>
  <si>
    <t>5704944488836</t>
  </si>
  <si>
    <t>5704944488843</t>
  </si>
  <si>
    <t>5704944488850</t>
  </si>
  <si>
    <t>5704944488867</t>
  </si>
  <si>
    <t xml:space="preserve">E22-111-7473
</t>
  </si>
  <si>
    <t>ARGENTINA BLUE / WHITE</t>
  </si>
  <si>
    <t>5704944489079</t>
  </si>
  <si>
    <t>5704944489086</t>
  </si>
  <si>
    <t>5704944489093</t>
  </si>
  <si>
    <t>5704944489109</t>
  </si>
  <si>
    <t>training kit</t>
  </si>
  <si>
    <t>academy</t>
  </si>
  <si>
    <t>poly suit</t>
  </si>
  <si>
    <t>trip kit</t>
  </si>
  <si>
    <t>poly sweat</t>
  </si>
  <si>
    <t>essential</t>
  </si>
  <si>
    <t>set</t>
  </si>
  <si>
    <t>authentic jersey</t>
  </si>
  <si>
    <t>authentic strypes jersey</t>
  </si>
  <si>
    <t>authentic shorts</t>
  </si>
  <si>
    <t>basket reverse</t>
  </si>
  <si>
    <t>basket shorts</t>
  </si>
  <si>
    <t>sweat &amp; pants</t>
  </si>
  <si>
    <t>polo &amp; bermuda</t>
  </si>
  <si>
    <t>poly victory</t>
  </si>
  <si>
    <t>bags</t>
  </si>
  <si>
    <t>varios</t>
  </si>
  <si>
    <t>3 pieces</t>
  </si>
  <si>
    <t>2 pieces</t>
  </si>
  <si>
    <t>units</t>
  </si>
  <si>
    <t>pieces</t>
  </si>
  <si>
    <t>total pieces</t>
  </si>
  <si>
    <t>DATE OF ORDER:</t>
  </si>
  <si>
    <t>ORDER NUMBER:</t>
  </si>
  <si>
    <t>SUPPLIER :</t>
  </si>
  <si>
    <t>SUP ORDER NUMBER:</t>
  </si>
  <si>
    <t>DELIVERY DATE REQUESTED:</t>
  </si>
  <si>
    <t>ESTIMATED DEPARTURE DATE:</t>
  </si>
  <si>
    <t>TYPE OF TRANSPORT:</t>
  </si>
  <si>
    <t>ACADEMY TRAINING KIT</t>
  </si>
  <si>
    <t>E06-510-3062</t>
  </si>
  <si>
    <t xml:space="preserve">RED / NAVY
</t>
  </si>
  <si>
    <t>100% POLYESTER INTERLOCK 130 GR/M2</t>
    <phoneticPr fontId="0" type="noConversion"/>
  </si>
  <si>
    <t>0000000005860</t>
  </si>
  <si>
    <t>0000000005861</t>
  </si>
  <si>
    <t>0000000005862</t>
  </si>
  <si>
    <t>0000000005863</t>
  </si>
  <si>
    <t>0000000005865</t>
  </si>
  <si>
    <t>E06-500-3062</t>
  </si>
  <si>
    <t>0000000005866</t>
  </si>
  <si>
    <t>0000000005867</t>
  </si>
  <si>
    <t>0000000005868</t>
  </si>
  <si>
    <t>0000000005869</t>
  </si>
  <si>
    <t>0000000005870</t>
  </si>
  <si>
    <t>E06-510-0801</t>
  </si>
  <si>
    <t xml:space="preserve">TURQUOISE / NAVY
</t>
  </si>
  <si>
    <t>100% POLYESTER INTERLOCK 130 GR/M2</t>
    <phoneticPr fontId="0" type="noConversion"/>
  </si>
  <si>
    <t>0000000005871</t>
  </si>
  <si>
    <t>0000000005872</t>
  </si>
  <si>
    <t>0000000005873</t>
  </si>
  <si>
    <t>0000000005874</t>
  </si>
  <si>
    <t>0000000005876</t>
  </si>
  <si>
    <t>E06-500-0801</t>
  </si>
  <si>
    <t>0000000005877</t>
  </si>
  <si>
    <t>0000000005878</t>
  </si>
  <si>
    <t>0000000005879</t>
  </si>
  <si>
    <t>0000000005883</t>
  </si>
  <si>
    <t>0000000005884</t>
  </si>
  <si>
    <t>E06-510-5001</t>
  </si>
  <si>
    <t xml:space="preserve">YELLOW / BLACK
</t>
  </si>
  <si>
    <t>0000000005896</t>
  </si>
  <si>
    <t>0000000005897</t>
  </si>
  <si>
    <t>0000000005898</t>
  </si>
  <si>
    <t>0000000005899</t>
  </si>
  <si>
    <t>0000000005901</t>
  </si>
  <si>
    <t>E06-500-5001</t>
  </si>
  <si>
    <t>0000000005902</t>
  </si>
  <si>
    <t>0000000005903</t>
  </si>
  <si>
    <t>0000000005904</t>
  </si>
  <si>
    <t>0000000005905</t>
  </si>
  <si>
    <t>0000000005906</t>
  </si>
  <si>
    <t>E06-510-3058</t>
  </si>
  <si>
    <t xml:space="preserve">PURPLE - BLACK
</t>
  </si>
  <si>
    <t>0000000005907</t>
  </si>
  <si>
    <t>0000000005908</t>
  </si>
  <si>
    <t>0000000005909</t>
  </si>
  <si>
    <t>0000000005910</t>
  </si>
  <si>
    <t>0000000005912</t>
  </si>
  <si>
    <t>E06-500-3058</t>
  </si>
  <si>
    <t>0000000005913</t>
  </si>
  <si>
    <t>0000000005914</t>
  </si>
  <si>
    <t>0000000005915</t>
  </si>
  <si>
    <t>0000000005916</t>
  </si>
  <si>
    <t>0000000005917</t>
  </si>
  <si>
    <t>ACADEMY POLY SWEAT</t>
  </si>
  <si>
    <t>E38-510-3062</t>
  </si>
  <si>
    <t>100% POLYESTER TRICOT 180 GR/M2</t>
  </si>
  <si>
    <t>0000000005918</t>
  </si>
  <si>
    <t>0000000005919</t>
  </si>
  <si>
    <t>0000000005920</t>
  </si>
  <si>
    <t>0000000005921</t>
  </si>
  <si>
    <t>0000000005923</t>
  </si>
  <si>
    <t>E38-500-3062</t>
  </si>
  <si>
    <t>0000000005924</t>
  </si>
  <si>
    <t>0000000005925</t>
  </si>
  <si>
    <t>0000000005926</t>
  </si>
  <si>
    <t>0000000005927</t>
  </si>
  <si>
    <t>0000000005928</t>
  </si>
  <si>
    <t>E38-510-0801</t>
  </si>
  <si>
    <t>0000000005930</t>
  </si>
  <si>
    <t>0000000005931</t>
  </si>
  <si>
    <t>0000000005932</t>
  </si>
  <si>
    <t>0000000005933</t>
  </si>
  <si>
    <t>0000000005935</t>
  </si>
  <si>
    <t>E38-500-0801</t>
  </si>
  <si>
    <t>0000000005936</t>
  </si>
  <si>
    <t>0000000005937</t>
  </si>
  <si>
    <t>0000000005938</t>
  </si>
  <si>
    <t>0000000005939</t>
  </si>
  <si>
    <t>0000000005940</t>
  </si>
  <si>
    <t>E38-510-5001</t>
  </si>
  <si>
    <t xml:space="preserve">YELLOW - BLACK
</t>
  </si>
  <si>
    <t>0000000005954</t>
  </si>
  <si>
    <t>0000000005955</t>
  </si>
  <si>
    <t>0000000005956</t>
  </si>
  <si>
    <t>0000000005957</t>
  </si>
  <si>
    <t>0000000005959</t>
  </si>
  <si>
    <t>E38-500-5001</t>
  </si>
  <si>
    <t>0000000005960</t>
  </si>
  <si>
    <t>0000000005961</t>
  </si>
  <si>
    <t>0000000005962</t>
  </si>
  <si>
    <t>0000000005963</t>
  </si>
  <si>
    <t>0000000005964</t>
  </si>
  <si>
    <t>E38-510-3058</t>
  </si>
  <si>
    <t xml:space="preserve">PURPLE / BLACK
</t>
  </si>
  <si>
    <t>0000000005966</t>
  </si>
  <si>
    <t>0000000005967</t>
  </si>
  <si>
    <t>0000000005968</t>
  </si>
  <si>
    <t>0000000005969</t>
  </si>
  <si>
    <t>0000000005971</t>
  </si>
  <si>
    <t>E38-500-3058</t>
  </si>
  <si>
    <t>0000000005972</t>
  </si>
  <si>
    <t>0000000005973</t>
  </si>
  <si>
    <t>0000000005974</t>
  </si>
  <si>
    <t>0000000005975</t>
  </si>
  <si>
    <t>0000000005976</t>
  </si>
  <si>
    <t>ACADEMY TRIP KIT</t>
  </si>
  <si>
    <t>E12-510-3062</t>
  </si>
  <si>
    <t>RED / NAVY
3062</t>
  </si>
  <si>
    <t>100% POLYESTER INTERLOCK 130 GR/M2
&amp;
100% POLYESTER MICROFIBER 75D</t>
  </si>
  <si>
    <t>0000000005978</t>
  </si>
  <si>
    <t>0000000005979</t>
  </si>
  <si>
    <t>0000000005980</t>
  </si>
  <si>
    <t>0000000005981</t>
  </si>
  <si>
    <t>0000000005983</t>
  </si>
  <si>
    <t>E12-500-3062</t>
  </si>
  <si>
    <t>0000000005984</t>
  </si>
  <si>
    <t>0000000005985</t>
  </si>
  <si>
    <t>0000000005986</t>
  </si>
  <si>
    <t>0000000005987</t>
  </si>
  <si>
    <t>0000000005988</t>
  </si>
  <si>
    <t>E12-510-0801</t>
  </si>
  <si>
    <t>TURQUOISE / NAVY
0801</t>
  </si>
  <si>
    <t>0000000005990</t>
  </si>
  <si>
    <t>0000000005991</t>
  </si>
  <si>
    <t>0000000005992</t>
  </si>
  <si>
    <t>0000000005993</t>
  </si>
  <si>
    <t>E12-500-0801</t>
  </si>
  <si>
    <t>E12-510-5001</t>
  </si>
  <si>
    <t>YELLOW / BLACK
5001</t>
  </si>
  <si>
    <t>0000000006014</t>
  </si>
  <si>
    <t>0000000006015</t>
  </si>
  <si>
    <t>0000000006016</t>
  </si>
  <si>
    <t>0000000006017</t>
  </si>
  <si>
    <t>0000000006019</t>
  </si>
  <si>
    <t>E12-500-5001</t>
  </si>
  <si>
    <t>0000000006020</t>
  </si>
  <si>
    <t>0000000006021</t>
  </si>
  <si>
    <t>0000000006022</t>
  </si>
  <si>
    <t>0000000006023</t>
  </si>
  <si>
    <t>0000000006024</t>
  </si>
  <si>
    <t>E12-510-3058</t>
  </si>
  <si>
    <t>PURPLE / BLACK
3058</t>
  </si>
  <si>
    <t>0000000006026</t>
  </si>
  <si>
    <t>0000000006027</t>
  </si>
  <si>
    <t>0000000006028</t>
  </si>
  <si>
    <t>0000000006029</t>
  </si>
  <si>
    <t>0000000006031</t>
  </si>
  <si>
    <t>E12-500-3058</t>
  </si>
  <si>
    <t>0000000006032</t>
  </si>
  <si>
    <t>0000000006033</t>
  </si>
  <si>
    <t>0000000006034</t>
  </si>
  <si>
    <t>0000000006035</t>
  </si>
  <si>
    <t>0000000006036</t>
  </si>
  <si>
    <t>ACADEMY POLY SUIT</t>
  </si>
  <si>
    <t>E59-510-3062</t>
  </si>
  <si>
    <t>0000000006038</t>
  </si>
  <si>
    <t>0000000006039</t>
  </si>
  <si>
    <t>0000000006040</t>
  </si>
  <si>
    <t>0000000006041</t>
  </si>
  <si>
    <t>0000000006043</t>
  </si>
  <si>
    <t>E59-500-3062</t>
  </si>
  <si>
    <t>0000000006044</t>
  </si>
  <si>
    <t>0000000006045</t>
  </si>
  <si>
    <t>0000000006046</t>
  </si>
  <si>
    <t>0000000006047</t>
  </si>
  <si>
    <t>0000000006048</t>
  </si>
  <si>
    <t>E59-510-0801</t>
  </si>
  <si>
    <t>0000000006050</t>
  </si>
  <si>
    <t>0000000006051</t>
  </si>
  <si>
    <t>0000000006052</t>
  </si>
  <si>
    <t>0000000006053</t>
  </si>
  <si>
    <t>0000000006055</t>
  </si>
  <si>
    <t>E59-500-0801</t>
  </si>
  <si>
    <t>0000000006056</t>
  </si>
  <si>
    <t>0000000006057</t>
  </si>
  <si>
    <t>0000000006058</t>
  </si>
  <si>
    <t>0000000006059</t>
  </si>
  <si>
    <t>0000000006060</t>
  </si>
  <si>
    <t>E59-510-5001</t>
  </si>
  <si>
    <t>0000000006074</t>
  </si>
  <si>
    <t>0000000006075</t>
  </si>
  <si>
    <t>0000000006076</t>
  </si>
  <si>
    <t>0000000006077</t>
  </si>
  <si>
    <t>0000000006079</t>
  </si>
  <si>
    <t>E59-500-5001</t>
  </si>
  <si>
    <t>0000000006080</t>
  </si>
  <si>
    <t>0000000006081</t>
  </si>
  <si>
    <t>0000000006082</t>
  </si>
  <si>
    <t>0000000006083</t>
  </si>
  <si>
    <t>0000000006084</t>
  </si>
  <si>
    <t>E59-510-3058</t>
  </si>
  <si>
    <t xml:space="preserve">PURPLE / BLACK
</t>
  </si>
  <si>
    <t>0000000006086</t>
  </si>
  <si>
    <t>0000000006087</t>
  </si>
  <si>
    <t>0000000006088</t>
  </si>
  <si>
    <t>0000000006089</t>
  </si>
  <si>
    <t>0000000006091</t>
  </si>
  <si>
    <t>E59-500-3058</t>
  </si>
  <si>
    <t>0000000006092</t>
  </si>
  <si>
    <t>0000000006093</t>
  </si>
  <si>
    <t>0000000006094</t>
  </si>
  <si>
    <t>0000000006095</t>
  </si>
  <si>
    <t>0000000006096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</si>
</sst>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#,##0.00\ [$USD]"/>
    <numFmt numFmtId="166" formatCode="#,##0\ _€"/>
    <numFmt numFmtId="167" formatCode="_-* #,##0.00\ [$€-C0A]_-;\-* #,##0.00\ [$€-C0A]_-;_-* &quot;-&quot;??\ [$€-C0A]_-;_-@_-"/>
    <numFmt numFmtId="168" formatCode="_-* #,##0_-;\-* #,##0_-;_-* &quot;-&quot;??_-;_-@_-"/>
  </numFmts>
  <fonts count="41">
    <font>
      <sz val="11"/>
      <color theme="1"/>
      <name val="Calibri"/>
      <family val="2"/>
      <scheme val="minor"/>
    </font>
    <font>
      <sz val="10"/>
      <name val="Arial"/>
      <family val="2"/>
    </font>
    <font>
      <b/>
      <i/>
      <u/>
      <sz val="10"/>
      <color indexed="18"/>
      <name val="Arial"/>
      <family val="2"/>
    </font>
    <font>
      <b/>
      <sz val="12"/>
      <name val="Arial"/>
      <family val="2"/>
    </font>
    <font>
      <b/>
      <sz val="19"/>
      <name val="Arial"/>
      <family val="2"/>
    </font>
    <font>
      <sz val="10"/>
      <name val="Comic Sans MS"/>
      <family val="4"/>
    </font>
    <font>
      <b/>
      <sz val="10"/>
      <color indexed="10"/>
      <name val="Comic Sans MS"/>
      <family val="4"/>
    </font>
    <font>
      <b/>
      <sz val="10"/>
      <name val="Comic Sans MS"/>
      <family val="4"/>
    </font>
    <font>
      <sz val="8"/>
      <name val="Comic Sans MS"/>
      <family val="4"/>
    </font>
    <font>
      <sz val="12"/>
      <name val="Comic Sans MS"/>
      <family val="4"/>
    </font>
    <font>
      <b/>
      <sz val="10"/>
      <color indexed="18"/>
      <name val="Arial"/>
      <family val="2"/>
    </font>
    <font>
      <b/>
      <sz val="12"/>
      <name val="宋体"/>
      <charset val="134"/>
    </font>
    <font>
      <b/>
      <sz val="14"/>
      <color indexed="12"/>
      <name val="Times New Roman"/>
      <family val="1"/>
    </font>
    <font>
      <sz val="10"/>
      <color indexed="18"/>
      <name val="Verdana"/>
      <family val="2"/>
    </font>
    <font>
      <sz val="18"/>
      <name val="Arial"/>
      <family val="2"/>
    </font>
    <font>
      <sz val="12"/>
      <color theme="1"/>
      <name val="Calibri"/>
      <family val="2"/>
      <scheme val="minor"/>
    </font>
    <font>
      <sz val="16"/>
      <name val="Arial"/>
      <family val="2"/>
    </font>
    <font>
      <sz val="12"/>
      <name val="Arial"/>
      <family val="2"/>
    </font>
    <font>
      <sz val="16"/>
      <color theme="1"/>
      <name val="Arial"/>
      <family val="2"/>
    </font>
    <font>
      <b/>
      <sz val="10"/>
      <color indexed="12"/>
      <name val="Times New Roman"/>
      <family val="1"/>
    </font>
    <font>
      <b/>
      <sz val="12"/>
      <name val="宋体"/>
    </font>
    <font>
      <sz val="18"/>
      <color theme="3"/>
      <name val="Calibri Light"/>
      <family val="2"/>
      <scheme val="major"/>
    </font>
    <font>
      <sz val="12"/>
      <color indexed="18"/>
      <name val="Verdana"/>
      <family val="2"/>
    </font>
    <font>
      <sz val="11"/>
      <color theme="1"/>
      <name val="Calibri"/>
      <family val="2"/>
      <scheme val="minor"/>
    </font>
    <font>
      <b/>
      <sz val="20"/>
      <name val="Arial"/>
      <family val="2"/>
    </font>
    <font>
      <b/>
      <sz val="16"/>
      <name val="Arial"/>
      <family val="2"/>
    </font>
    <font>
      <sz val="16"/>
      <color theme="1"/>
      <name val="Calibri"/>
      <family val="2"/>
      <scheme val="minor"/>
    </font>
    <font>
      <b/>
      <sz val="16"/>
      <color theme="1"/>
      <name val="Arial"/>
      <family val="2"/>
    </font>
    <font>
      <b/>
      <sz val="15"/>
      <color theme="3"/>
      <name val="Calibri"/>
      <family val="2"/>
      <scheme val="minor"/>
    </font>
    <font>
      <sz val="10"/>
      <color theme="0"/>
      <name val="Arial"/>
      <family val="2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2"/>
      <color theme="1"/>
      <name val="Arial"/>
      <family val="2"/>
    </font>
    <font>
      <sz val="48"/>
      <color theme="1"/>
      <name val="Calibri"/>
      <family val="2"/>
      <scheme val="minor"/>
    </font>
    <font>
      <sz val="12"/>
      <color indexed="8"/>
      <name val="Arial"/>
      <family val="2"/>
    </font>
    <font>
      <sz val="8"/>
      <name val="Arial"/>
      <family val="2"/>
    </font>
    <font>
      <b/>
      <sz val="10"/>
      <color indexed="10"/>
      <name val="Arial"/>
      <family val="2"/>
    </font>
    <font>
      <b/>
      <sz val="2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8"/>
      <name val="Arial"/>
      <family val="2"/>
    </font>
    <font>
      <sz val="16"/>
      <color indexed="8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22"/>
      </patternFill>
    </fill>
    <fill>
      <patternFill patternType="solid">
        <fgColor theme="0"/>
        <bgColor indexed="22"/>
      </patternFill>
    </fill>
    <fill>
      <patternFill patternType="solid">
        <fgColor indexed="22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</borders>
  <cellStyleXfs count="16">
    <xf numFmtId="0" fontId="0" fillId="0" borderId="0"/>
    <xf numFmtId="0" fontId="1" fillId="0" borderId="0"/>
    <xf numFmtId="0" fontId="1" fillId="0" borderId="0"/>
    <xf numFmtId="0" fontId="15" fillId="0" borderId="0"/>
    <xf numFmtId="44" fontId="1" fillId="0" borderId="0" applyFont="0" applyFill="0" applyBorder="0" applyAlignment="0" applyProtection="0"/>
    <xf numFmtId="0" fontId="1" fillId="0" borderId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</cellStyleXfs>
  <cellXfs count="590">
    <xf numFmtId="0" fontId="0" fillId="0" borderId="0" xfId="0"/>
    <xf numFmtId="0" fontId="1" fillId="0" borderId="0" xfId="1" applyFont="1"/>
    <xf numFmtId="0" fontId="2" fillId="0" borderId="0" xfId="1" applyFont="1" applyAlignment="1"/>
    <xf numFmtId="0" fontId="3" fillId="0" borderId="0" xfId="1" applyFont="1"/>
    <xf numFmtId="0" fontId="1" fillId="0" borderId="0" xfId="1"/>
    <xf numFmtId="0" fontId="10" fillId="0" borderId="0" xfId="1" applyFont="1" applyAlignment="1"/>
    <xf numFmtId="0" fontId="1" fillId="0" borderId="0" xfId="1" applyAlignment="1"/>
    <xf numFmtId="0" fontId="11" fillId="0" borderId="0" xfId="1" applyFont="1"/>
    <xf numFmtId="0" fontId="12" fillId="0" borderId="0" xfId="1" applyFont="1"/>
    <xf numFmtId="0" fontId="13" fillId="0" borderId="0" xfId="1" applyFont="1"/>
    <xf numFmtId="0" fontId="15" fillId="0" borderId="0" xfId="3"/>
    <xf numFmtId="165" fontId="15" fillId="0" borderId="0" xfId="3" applyNumberFormat="1"/>
    <xf numFmtId="0" fontId="0" fillId="0" borderId="0" xfId="0" applyFont="1"/>
    <xf numFmtId="0" fontId="17" fillId="0" borderId="0" xfId="1" applyFont="1"/>
    <xf numFmtId="0" fontId="17" fillId="0" borderId="0" xfId="1" applyFont="1" applyAlignment="1">
      <alignment horizontal="center"/>
    </xf>
    <xf numFmtId="0" fontId="4" fillId="3" borderId="5" xfId="1" applyFont="1" applyFill="1" applyBorder="1" applyAlignment="1">
      <alignment vertical="center" wrapText="1"/>
    </xf>
    <xf numFmtId="0" fontId="19" fillId="0" borderId="0" xfId="1" applyFont="1" applyAlignment="1"/>
    <xf numFmtId="0" fontId="20" fillId="0" borderId="0" xfId="1" applyFont="1"/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0" fontId="17" fillId="0" borderId="0" xfId="1" applyFont="1" applyBorder="1" applyAlignment="1">
      <alignment horizontal="center" vertical="center" wrapText="1"/>
    </xf>
    <xf numFmtId="49" fontId="1" fillId="0" borderId="0" xfId="0" applyNumberFormat="1" applyFont="1" applyAlignment="1">
      <alignment horizontal="center" vertical="center"/>
    </xf>
    <xf numFmtId="49" fontId="0" fillId="0" borderId="0" xfId="0" applyNumberFormat="1"/>
    <xf numFmtId="0" fontId="22" fillId="0" borderId="0" xfId="1" applyFont="1"/>
    <xf numFmtId="49" fontId="16" fillId="0" borderId="0" xfId="0" applyNumberFormat="1" applyFont="1" applyAlignment="1">
      <alignment horizontal="center" vertical="center"/>
    </xf>
    <xf numFmtId="0" fontId="16" fillId="0" borderId="0" xfId="1" applyFont="1" applyAlignment="1">
      <alignment horizontal="center" vertical="center"/>
    </xf>
    <xf numFmtId="49" fontId="16" fillId="0" borderId="21" xfId="0" applyNumberFormat="1" applyFont="1" applyBorder="1" applyAlignment="1">
      <alignment horizontal="center" vertical="center" wrapText="1"/>
    </xf>
    <xf numFmtId="49" fontId="16" fillId="0" borderId="23" xfId="0" applyNumberFormat="1" applyFont="1" applyBorder="1" applyAlignment="1">
      <alignment horizontal="center" vertical="center" wrapText="1"/>
    </xf>
    <xf numFmtId="49" fontId="16" fillId="0" borderId="19" xfId="0" applyNumberFormat="1" applyFont="1" applyBorder="1" applyAlignment="1">
      <alignment horizontal="center" vertical="center" wrapText="1"/>
    </xf>
    <xf numFmtId="0" fontId="16" fillId="0" borderId="11" xfId="1" applyFont="1" applyBorder="1" applyAlignment="1">
      <alignment horizontal="center" vertical="center" wrapText="1"/>
    </xf>
    <xf numFmtId="0" fontId="16" fillId="0" borderId="0" xfId="1" applyFont="1"/>
    <xf numFmtId="0" fontId="18" fillId="0" borderId="8" xfId="3" applyFont="1" applyFill="1" applyBorder="1" applyAlignment="1">
      <alignment horizontal="center" vertical="center" wrapText="1"/>
    </xf>
    <xf numFmtId="0" fontId="17" fillId="0" borderId="0" xfId="1" applyFont="1" applyAlignment="1">
      <alignment horizontal="left" vertical="center"/>
    </xf>
    <xf numFmtId="0" fontId="16" fillId="0" borderId="0" xfId="1" applyFont="1" applyBorder="1" applyAlignment="1">
      <alignment horizontal="center" vertical="center" wrapText="1"/>
    </xf>
    <xf numFmtId="0" fontId="7" fillId="0" borderId="0" xfId="2" applyFont="1" applyFill="1" applyBorder="1" applyAlignment="1">
      <alignment horizontal="left" vertical="center"/>
    </xf>
    <xf numFmtId="14" fontId="7" fillId="0" borderId="0" xfId="2" applyNumberFormat="1" applyFont="1" applyFill="1" applyBorder="1" applyAlignment="1">
      <alignment horizontal="left" vertical="center"/>
    </xf>
    <xf numFmtId="0" fontId="14" fillId="0" borderId="0" xfId="1" applyFont="1" applyBorder="1" applyAlignment="1">
      <alignment horizontal="left" vertical="center"/>
    </xf>
    <xf numFmtId="0" fontId="1" fillId="0" borderId="0" xfId="1" applyAlignment="1">
      <alignment horizontal="left" vertical="center"/>
    </xf>
    <xf numFmtId="0" fontId="1" fillId="0" borderId="0" xfId="1" applyFill="1" applyBorder="1" applyAlignment="1">
      <alignment horizontal="left" vertical="center"/>
    </xf>
    <xf numFmtId="0" fontId="17" fillId="0" borderId="0" xfId="1" applyFont="1" applyFill="1" applyBorder="1" applyAlignment="1">
      <alignment horizontal="left" vertical="center"/>
    </xf>
    <xf numFmtId="0" fontId="8" fillId="0" borderId="0" xfId="2" applyFont="1" applyFill="1" applyBorder="1" applyAlignment="1">
      <alignment horizontal="left" vertical="center"/>
    </xf>
    <xf numFmtId="0" fontId="9" fillId="0" borderId="0" xfId="2" applyFont="1" applyFill="1" applyBorder="1" applyAlignment="1">
      <alignment horizontal="left" vertical="center"/>
    </xf>
    <xf numFmtId="49" fontId="5" fillId="0" borderId="0" xfId="2" applyNumberFormat="1" applyFont="1" applyFill="1" applyBorder="1" applyAlignment="1">
      <alignment horizontal="left" vertical="center"/>
    </xf>
    <xf numFmtId="0" fontId="5" fillId="0" borderId="0" xfId="2" applyFont="1" applyFill="1" applyBorder="1" applyAlignment="1">
      <alignment horizontal="left" vertical="center"/>
    </xf>
    <xf numFmtId="0" fontId="1" fillId="0" borderId="0" xfId="2" applyAlignment="1">
      <alignment horizontal="left" vertical="center"/>
    </xf>
    <xf numFmtId="0" fontId="6" fillId="0" borderId="0" xfId="2" applyFont="1" applyFill="1" applyBorder="1" applyAlignment="1">
      <alignment horizontal="left" vertical="center"/>
    </xf>
    <xf numFmtId="0" fontId="1" fillId="0" borderId="0" xfId="2" applyFill="1" applyAlignment="1">
      <alignment horizontal="left" vertical="center"/>
    </xf>
    <xf numFmtId="0" fontId="5" fillId="0" borderId="0" xfId="2" applyFont="1" applyFill="1" applyAlignment="1">
      <alignment horizontal="left" vertical="center"/>
    </xf>
    <xf numFmtId="0" fontId="1" fillId="0" borderId="0" xfId="1" applyFill="1" applyAlignment="1">
      <alignment horizontal="left" vertical="center"/>
    </xf>
    <xf numFmtId="0" fontId="25" fillId="0" borderId="0" xfId="1" applyFont="1"/>
    <xf numFmtId="0" fontId="1" fillId="0" borderId="0" xfId="1" applyFont="1" applyBorder="1"/>
    <xf numFmtId="0" fontId="16" fillId="0" borderId="27" xfId="1" applyFont="1" applyBorder="1" applyAlignment="1">
      <alignment horizontal="center" vertical="center" wrapText="1"/>
    </xf>
    <xf numFmtId="49" fontId="16" fillId="0" borderId="28" xfId="0" applyNumberFormat="1" applyFont="1" applyBorder="1" applyAlignment="1">
      <alignment horizontal="center" vertical="center" wrapText="1"/>
    </xf>
    <xf numFmtId="0" fontId="18" fillId="0" borderId="0" xfId="3" applyFont="1" applyBorder="1" applyAlignment="1">
      <alignment horizontal="center" vertical="center"/>
    </xf>
    <xf numFmtId="0" fontId="26" fillId="0" borderId="0" xfId="3" applyFont="1" applyBorder="1" applyAlignment="1">
      <alignment horizontal="center" vertical="center"/>
    </xf>
    <xf numFmtId="49" fontId="16" fillId="0" borderId="0" xfId="0" applyNumberFormat="1" applyFont="1" applyBorder="1" applyAlignment="1">
      <alignment horizontal="center" vertical="center" wrapText="1"/>
    </xf>
    <xf numFmtId="49" fontId="26" fillId="0" borderId="21" xfId="0" applyNumberFormat="1" applyFont="1" applyBorder="1" applyAlignment="1">
      <alignment horizontal="center" vertical="center"/>
    </xf>
    <xf numFmtId="49" fontId="26" fillId="0" borderId="23" xfId="0" applyNumberFormat="1" applyFont="1" applyBorder="1" applyAlignment="1">
      <alignment horizontal="center" vertical="center"/>
    </xf>
    <xf numFmtId="0" fontId="16" fillId="0" borderId="1" xfId="1" applyFont="1" applyBorder="1" applyAlignment="1">
      <alignment horizontal="center" vertical="center" wrapText="1"/>
    </xf>
    <xf numFmtId="0" fontId="16" fillId="0" borderId="2" xfId="1" applyFont="1" applyBorder="1" applyAlignment="1">
      <alignment horizontal="center" vertical="center" wrapText="1"/>
    </xf>
    <xf numFmtId="0" fontId="14" fillId="0" borderId="0" xfId="1" applyFont="1" applyBorder="1" applyAlignment="1" applyProtection="1">
      <alignment horizontal="left" vertical="center"/>
    </xf>
    <xf numFmtId="0" fontId="1" fillId="0" borderId="0" xfId="1" applyAlignment="1" applyProtection="1">
      <alignment horizontal="left" vertical="center"/>
    </xf>
    <xf numFmtId="0" fontId="1" fillId="0" borderId="0" xfId="1" applyFill="1" applyBorder="1" applyAlignment="1" applyProtection="1">
      <alignment horizontal="left" vertical="center"/>
    </xf>
    <xf numFmtId="0" fontId="17" fillId="0" borderId="0" xfId="1" applyFont="1" applyFill="1" applyBorder="1" applyAlignment="1" applyProtection="1">
      <alignment horizontal="left" vertical="center"/>
    </xf>
    <xf numFmtId="0" fontId="8" fillId="0" borderId="0" xfId="2" applyFont="1" applyFill="1" applyBorder="1" applyAlignment="1" applyProtection="1">
      <alignment horizontal="left" vertical="center"/>
    </xf>
    <xf numFmtId="0" fontId="9" fillId="0" borderId="0" xfId="2" applyFont="1" applyFill="1" applyBorder="1" applyAlignment="1" applyProtection="1">
      <alignment horizontal="left" vertical="center"/>
    </xf>
    <xf numFmtId="49" fontId="5" fillId="0" borderId="0" xfId="2" applyNumberFormat="1" applyFont="1" applyFill="1" applyBorder="1" applyAlignment="1" applyProtection="1">
      <alignment horizontal="left" vertical="center"/>
    </xf>
    <xf numFmtId="0" fontId="17" fillId="0" borderId="0" xfId="1" applyFont="1" applyAlignment="1" applyProtection="1">
      <alignment horizontal="left" vertical="center"/>
    </xf>
    <xf numFmtId="0" fontId="5" fillId="0" borderId="0" xfId="2" applyFont="1" applyFill="1" applyBorder="1" applyAlignment="1" applyProtection="1">
      <alignment horizontal="left" vertical="center"/>
    </xf>
    <xf numFmtId="0" fontId="1" fillId="0" borderId="0" xfId="2" applyAlignment="1" applyProtection="1">
      <alignment horizontal="left" vertical="center"/>
    </xf>
    <xf numFmtId="0" fontId="6" fillId="0" borderId="0" xfId="2" applyFont="1" applyFill="1" applyBorder="1" applyAlignment="1" applyProtection="1">
      <alignment horizontal="left" vertical="center"/>
    </xf>
    <xf numFmtId="0" fontId="7" fillId="0" borderId="0" xfId="2" applyFont="1" applyFill="1" applyBorder="1" applyAlignment="1" applyProtection="1">
      <alignment horizontal="left" vertical="center"/>
    </xf>
    <xf numFmtId="14" fontId="7" fillId="0" borderId="0" xfId="2" applyNumberFormat="1" applyFont="1" applyFill="1" applyBorder="1" applyAlignment="1" applyProtection="1">
      <alignment horizontal="left" vertical="center"/>
    </xf>
    <xf numFmtId="0" fontId="1" fillId="0" borderId="0" xfId="2" applyFill="1" applyAlignment="1" applyProtection="1">
      <alignment horizontal="left" vertical="center"/>
    </xf>
    <xf numFmtId="0" fontId="5" fillId="0" borderId="0" xfId="2" applyFont="1" applyFill="1" applyAlignment="1" applyProtection="1">
      <alignment horizontal="left" vertical="center"/>
    </xf>
    <xf numFmtId="0" fontId="1" fillId="0" borderId="0" xfId="1" applyFill="1" applyAlignment="1" applyProtection="1">
      <alignment horizontal="left" vertical="center"/>
    </xf>
    <xf numFmtId="0" fontId="4" fillId="3" borderId="14" xfId="1" applyFont="1" applyFill="1" applyBorder="1" applyAlignment="1" applyProtection="1">
      <alignment vertical="center" wrapText="1"/>
    </xf>
    <xf numFmtId="0" fontId="4" fillId="3" borderId="14" xfId="1" applyFont="1" applyFill="1" applyBorder="1" applyAlignment="1" applyProtection="1">
      <alignment horizontal="center" vertical="center" wrapText="1"/>
    </xf>
    <xf numFmtId="0" fontId="4" fillId="3" borderId="15" xfId="1" applyFont="1" applyFill="1" applyBorder="1" applyAlignment="1" applyProtection="1">
      <alignment horizontal="center" vertical="center" wrapText="1"/>
    </xf>
    <xf numFmtId="49" fontId="16" fillId="0" borderId="2" xfId="0" applyNumberFormat="1" applyFont="1" applyBorder="1" applyAlignment="1" applyProtection="1">
      <alignment horizontal="center" vertical="center" wrapText="1"/>
    </xf>
    <xf numFmtId="49" fontId="16" fillId="0" borderId="21" xfId="0" applyNumberFormat="1" applyFont="1" applyBorder="1" applyAlignment="1" applyProtection="1">
      <alignment horizontal="center" vertical="center" wrapText="1"/>
    </xf>
    <xf numFmtId="49" fontId="16" fillId="0" borderId="11" xfId="0" applyNumberFormat="1" applyFont="1" applyBorder="1" applyAlignment="1" applyProtection="1">
      <alignment horizontal="center" vertical="center" wrapText="1"/>
    </xf>
    <xf numFmtId="49" fontId="16" fillId="0" borderId="23" xfId="0" applyNumberFormat="1" applyFont="1" applyBorder="1" applyAlignment="1" applyProtection="1">
      <alignment horizontal="center" vertical="center" wrapText="1"/>
    </xf>
    <xf numFmtId="49" fontId="16" fillId="0" borderId="1" xfId="0" applyNumberFormat="1" applyFont="1" applyBorder="1" applyAlignment="1" applyProtection="1">
      <alignment horizontal="center" vertical="center" wrapText="1"/>
    </xf>
    <xf numFmtId="49" fontId="16" fillId="0" borderId="19" xfId="0" applyNumberFormat="1" applyFont="1" applyBorder="1" applyAlignment="1" applyProtection="1">
      <alignment horizontal="center" vertical="center" wrapText="1"/>
    </xf>
    <xf numFmtId="0" fontId="16" fillId="0" borderId="0" xfId="1" applyFont="1" applyAlignment="1" applyProtection="1"/>
    <xf numFmtId="0" fontId="16" fillId="0" borderId="0" xfId="1" applyFont="1" applyAlignment="1" applyProtection="1">
      <alignment horizontal="center" vertical="center"/>
    </xf>
    <xf numFmtId="0" fontId="16" fillId="0" borderId="11" xfId="1" applyFont="1" applyBorder="1" applyAlignment="1" applyProtection="1">
      <alignment horizontal="center" vertical="center" wrapText="1"/>
    </xf>
    <xf numFmtId="0" fontId="16" fillId="0" borderId="0" xfId="1" applyFont="1" applyProtection="1"/>
    <xf numFmtId="0" fontId="16" fillId="0" borderId="20" xfId="1" applyFont="1" applyBorder="1" applyAlignment="1" applyProtection="1">
      <alignment horizontal="center" vertical="center" wrapText="1" shrinkToFit="1"/>
    </xf>
    <xf numFmtId="0" fontId="16" fillId="0" borderId="4" xfId="1" applyFont="1" applyBorder="1" applyAlignment="1" applyProtection="1">
      <alignment horizontal="center" vertical="center" wrapText="1" shrinkToFit="1"/>
    </xf>
    <xf numFmtId="0" fontId="16" fillId="0" borderId="4" xfId="1" applyFont="1" applyBorder="1" applyAlignment="1" applyProtection="1"/>
    <xf numFmtId="0" fontId="16" fillId="0" borderId="30" xfId="1" applyFont="1" applyBorder="1" applyAlignment="1" applyProtection="1">
      <alignment horizontal="center" vertical="center" wrapText="1" shrinkToFit="1"/>
    </xf>
    <xf numFmtId="0" fontId="16" fillId="0" borderId="11" xfId="1" applyFont="1" applyBorder="1" applyAlignment="1" applyProtection="1">
      <alignment horizontal="center" vertical="center" wrapText="1" shrinkToFit="1"/>
    </xf>
    <xf numFmtId="0" fontId="16" fillId="0" borderId="11" xfId="1" applyFont="1" applyBorder="1" applyAlignment="1" applyProtection="1"/>
    <xf numFmtId="0" fontId="16" fillId="0" borderId="0" xfId="1" applyFont="1" applyAlignment="1" applyProtection="1">
      <alignment horizontal="center"/>
    </xf>
    <xf numFmtId="0" fontId="17" fillId="0" borderId="0" xfId="5" applyFont="1" applyFill="1" applyBorder="1" applyAlignment="1">
      <alignment horizontal="left" vertical="center"/>
    </xf>
    <xf numFmtId="0" fontId="16" fillId="0" borderId="2" xfId="1" applyFont="1" applyBorder="1" applyAlignment="1">
      <alignment horizontal="center" vertical="center" wrapText="1"/>
    </xf>
    <xf numFmtId="167" fontId="1" fillId="0" borderId="0" xfId="1" applyNumberFormat="1" applyAlignment="1" applyProtection="1">
      <alignment horizontal="left" vertical="center"/>
    </xf>
    <xf numFmtId="167" fontId="1" fillId="0" borderId="0" xfId="1" applyNumberFormat="1" applyFill="1" applyBorder="1" applyAlignment="1" applyProtection="1">
      <alignment horizontal="left" vertical="center"/>
    </xf>
    <xf numFmtId="167" fontId="1" fillId="0" borderId="0" xfId="1" applyNumberFormat="1" applyFill="1" applyAlignment="1" applyProtection="1">
      <alignment horizontal="left" vertical="center"/>
    </xf>
    <xf numFmtId="167" fontId="4" fillId="3" borderId="14" xfId="1" applyNumberFormat="1" applyFont="1" applyFill="1" applyBorder="1" applyAlignment="1" applyProtection="1">
      <alignment vertical="center" wrapText="1"/>
    </xf>
    <xf numFmtId="167" fontId="16" fillId="0" borderId="0" xfId="1" applyNumberFormat="1" applyFont="1" applyBorder="1" applyAlignment="1" applyProtection="1"/>
    <xf numFmtId="167" fontId="1" fillId="0" borderId="0" xfId="1" applyNumberFormat="1" applyFont="1"/>
    <xf numFmtId="167" fontId="17" fillId="0" borderId="0" xfId="1" applyNumberFormat="1" applyFont="1" applyFill="1" applyBorder="1" applyAlignment="1">
      <alignment horizontal="right" vertical="center"/>
    </xf>
    <xf numFmtId="167" fontId="1" fillId="0" borderId="0" xfId="1" applyNumberFormat="1" applyAlignment="1">
      <alignment horizontal="left" vertical="center"/>
    </xf>
    <xf numFmtId="167" fontId="1" fillId="0" borderId="0" xfId="1" applyNumberFormat="1" applyFill="1" applyBorder="1" applyAlignment="1">
      <alignment horizontal="left" vertical="center"/>
    </xf>
    <xf numFmtId="167" fontId="1" fillId="0" borderId="0" xfId="1" applyNumberFormat="1" applyFill="1" applyAlignment="1">
      <alignment horizontal="left" vertical="center"/>
    </xf>
    <xf numFmtId="167" fontId="15" fillId="0" borderId="0" xfId="3" applyNumberFormat="1"/>
    <xf numFmtId="167" fontId="18" fillId="0" borderId="0" xfId="3" applyNumberFormat="1" applyFont="1" applyBorder="1" applyAlignment="1">
      <alignment horizontal="right" vertical="center"/>
    </xf>
    <xf numFmtId="167" fontId="17" fillId="0" borderId="0" xfId="1" applyNumberFormat="1" applyFont="1" applyAlignment="1">
      <alignment horizontal="center"/>
    </xf>
    <xf numFmtId="167" fontId="17" fillId="0" borderId="0" xfId="1" applyNumberFormat="1" applyFont="1"/>
    <xf numFmtId="167" fontId="16" fillId="0" borderId="0" xfId="1" applyNumberFormat="1" applyFont="1"/>
    <xf numFmtId="167" fontId="17" fillId="0" borderId="0" xfId="1" applyNumberFormat="1" applyFont="1" applyFill="1" applyBorder="1" applyAlignment="1" applyProtection="1">
      <alignment horizontal="left" vertical="center"/>
    </xf>
    <xf numFmtId="167" fontId="9" fillId="0" borderId="0" xfId="2" applyNumberFormat="1" applyFont="1" applyFill="1" applyBorder="1" applyAlignment="1" applyProtection="1">
      <alignment horizontal="left" vertical="center"/>
    </xf>
    <xf numFmtId="167" fontId="8" fillId="0" borderId="0" xfId="2" applyNumberFormat="1" applyFont="1" applyFill="1" applyBorder="1" applyAlignment="1" applyProtection="1">
      <alignment horizontal="left" vertical="center"/>
    </xf>
    <xf numFmtId="167" fontId="1" fillId="0" borderId="0" xfId="1" applyNumberFormat="1" applyFont="1" applyAlignment="1">
      <alignment horizontal="center"/>
    </xf>
    <xf numFmtId="167" fontId="2" fillId="0" borderId="0" xfId="1" applyNumberFormat="1" applyFont="1" applyAlignment="1"/>
    <xf numFmtId="167" fontId="19" fillId="0" borderId="0" xfId="1" applyNumberFormat="1" applyFont="1" applyAlignment="1"/>
    <xf numFmtId="167" fontId="10" fillId="0" borderId="0" xfId="1" applyNumberFormat="1" applyFont="1" applyAlignment="1"/>
    <xf numFmtId="167" fontId="1" fillId="0" borderId="0" xfId="1" applyNumberFormat="1" applyAlignment="1"/>
    <xf numFmtId="167" fontId="1" fillId="0" borderId="0" xfId="1" applyNumberFormat="1"/>
    <xf numFmtId="0" fontId="16" fillId="0" borderId="1" xfId="1" applyFont="1" applyBorder="1" applyAlignment="1">
      <alignment horizontal="center" vertical="center" wrapText="1"/>
    </xf>
    <xf numFmtId="0" fontId="16" fillId="0" borderId="2" xfId="1" applyFont="1" applyBorder="1" applyAlignment="1">
      <alignment horizontal="center" vertical="center" wrapText="1"/>
    </xf>
    <xf numFmtId="0" fontId="29" fillId="0" borderId="0" xfId="1" applyFont="1"/>
    <xf numFmtId="2" fontId="16" fillId="0" borderId="2" xfId="1" applyNumberFormat="1" applyFont="1" applyBorder="1" applyAlignment="1">
      <alignment horizontal="center" vertical="center" wrapText="1"/>
    </xf>
    <xf numFmtId="0" fontId="24" fillId="3" borderId="14" xfId="1" applyFont="1" applyFill="1" applyBorder="1" applyAlignment="1">
      <alignment vertical="center" wrapText="1"/>
    </xf>
    <xf numFmtId="167" fontId="1" fillId="0" borderId="0" xfId="1" applyNumberFormat="1" applyFill="1" applyBorder="1" applyAlignment="1">
      <alignment horizontal="center" vertical="center"/>
    </xf>
    <xf numFmtId="0" fontId="16" fillId="0" borderId="11" xfId="1" applyFont="1" applyBorder="1" applyAlignment="1">
      <alignment horizontal="center" vertical="center" wrapText="1"/>
    </xf>
    <xf numFmtId="0" fontId="16" fillId="0" borderId="1" xfId="1" applyFont="1" applyBorder="1" applyAlignment="1">
      <alignment horizontal="center" vertical="center" wrapText="1"/>
    </xf>
    <xf numFmtId="0" fontId="16" fillId="0" borderId="2" xfId="1" applyFont="1" applyBorder="1" applyAlignment="1">
      <alignment horizontal="center" vertical="center" wrapText="1"/>
    </xf>
    <xf numFmtId="167" fontId="1" fillId="0" borderId="0" xfId="1" applyNumberFormat="1" applyFont="1" applyBorder="1"/>
    <xf numFmtId="0" fontId="16" fillId="0" borderId="4" xfId="1" applyFont="1" applyBorder="1" applyAlignment="1">
      <alignment horizontal="center" vertical="center" wrapText="1"/>
    </xf>
    <xf numFmtId="49" fontId="16" fillId="0" borderId="39" xfId="0" applyNumberFormat="1" applyFont="1" applyBorder="1" applyAlignment="1">
      <alignment horizontal="center" vertical="center" wrapText="1"/>
    </xf>
    <xf numFmtId="49" fontId="26" fillId="0" borderId="19" xfId="0" applyNumberFormat="1" applyFont="1" applyBorder="1" applyAlignment="1">
      <alignment horizontal="center" vertical="center"/>
    </xf>
    <xf numFmtId="49" fontId="26" fillId="0" borderId="28" xfId="0" applyNumberFormat="1" applyFont="1" applyBorder="1" applyAlignment="1">
      <alignment horizontal="center" vertical="center"/>
    </xf>
    <xf numFmtId="49" fontId="26" fillId="0" borderId="39" xfId="0" applyNumberFormat="1" applyFont="1" applyBorder="1" applyAlignment="1">
      <alignment horizontal="center" vertical="center"/>
    </xf>
    <xf numFmtId="0" fontId="16" fillId="0" borderId="11" xfId="1" applyFont="1" applyBorder="1" applyAlignment="1">
      <alignment horizontal="center" vertical="center" wrapText="1"/>
    </xf>
    <xf numFmtId="167" fontId="17" fillId="0" borderId="0" xfId="1" applyNumberFormat="1" applyFont="1" applyFill="1" applyBorder="1" applyAlignment="1">
      <alignment horizontal="right" vertical="center"/>
    </xf>
    <xf numFmtId="0" fontId="16" fillId="0" borderId="2" xfId="1" applyFont="1" applyBorder="1" applyAlignment="1">
      <alignment horizontal="center" vertical="center" wrapText="1"/>
    </xf>
    <xf numFmtId="9" fontId="1" fillId="0" borderId="0" xfId="12" applyFont="1" applyAlignment="1">
      <alignment horizontal="left" vertical="center"/>
    </xf>
    <xf numFmtId="9" fontId="1" fillId="0" borderId="0" xfId="12" applyFont="1" applyFill="1" applyBorder="1" applyAlignment="1">
      <alignment horizontal="left" vertical="center"/>
    </xf>
    <xf numFmtId="9" fontId="24" fillId="3" borderId="14" xfId="12" applyFont="1" applyFill="1" applyBorder="1" applyAlignment="1">
      <alignment vertical="center" wrapText="1"/>
    </xf>
    <xf numFmtId="9" fontId="1" fillId="0" borderId="0" xfId="12" applyFont="1"/>
    <xf numFmtId="167" fontId="4" fillId="7" borderId="5" xfId="1" applyNumberFormat="1" applyFont="1" applyFill="1" applyBorder="1" applyAlignment="1">
      <alignment vertical="center" wrapText="1"/>
    </xf>
    <xf numFmtId="0" fontId="4" fillId="7" borderId="14" xfId="1" applyFont="1" applyFill="1" applyBorder="1" applyAlignment="1">
      <alignment horizontal="center" vertical="center" wrapText="1"/>
    </xf>
    <xf numFmtId="0" fontId="4" fillId="7" borderId="15" xfId="1" applyFont="1" applyFill="1" applyBorder="1" applyAlignment="1">
      <alignment horizontal="center" vertical="center" wrapText="1"/>
    </xf>
    <xf numFmtId="0" fontId="24" fillId="8" borderId="14" xfId="1" applyFont="1" applyFill="1" applyBorder="1" applyAlignment="1">
      <alignment vertical="center" wrapText="1"/>
    </xf>
    <xf numFmtId="9" fontId="24" fillId="8" borderId="14" xfId="12" applyFont="1" applyFill="1" applyBorder="1" applyAlignment="1">
      <alignment vertical="center" wrapText="1"/>
    </xf>
    <xf numFmtId="9" fontId="1" fillId="0" borderId="0" xfId="12" applyFont="1" applyAlignment="1" applyProtection="1">
      <alignment horizontal="left" vertical="center"/>
    </xf>
    <xf numFmtId="9" fontId="1" fillId="0" borderId="0" xfId="12" applyFont="1" applyFill="1" applyBorder="1" applyAlignment="1" applyProtection="1">
      <alignment horizontal="left" vertical="center"/>
    </xf>
    <xf numFmtId="9" fontId="16" fillId="0" borderId="0" xfId="12" applyFont="1" applyBorder="1" applyAlignment="1" applyProtection="1"/>
    <xf numFmtId="9" fontId="1" fillId="0" borderId="0" xfId="12" applyFont="1" applyBorder="1"/>
    <xf numFmtId="167" fontId="25" fillId="0" borderId="6" xfId="1" applyNumberFormat="1" applyFont="1" applyBorder="1" applyAlignment="1">
      <alignment horizontal="right"/>
    </xf>
    <xf numFmtId="0" fontId="25" fillId="0" borderId="6" xfId="1" applyFont="1" applyBorder="1" applyAlignment="1">
      <alignment horizontal="center" vertical="center"/>
    </xf>
    <xf numFmtId="166" fontId="25" fillId="0" borderId="6" xfId="1" applyNumberFormat="1" applyFont="1" applyBorder="1" applyAlignment="1" applyProtection="1">
      <alignment horizontal="center" vertical="center" wrapText="1"/>
    </xf>
    <xf numFmtId="167" fontId="25" fillId="0" borderId="6" xfId="1" applyNumberFormat="1" applyFont="1" applyBorder="1" applyAlignment="1" applyProtection="1"/>
    <xf numFmtId="0" fontId="27" fillId="0" borderId="0" xfId="3" applyFont="1"/>
    <xf numFmtId="0" fontId="27" fillId="0" borderId="0" xfId="3" applyFont="1" applyAlignment="1">
      <alignment horizontal="center" vertical="center"/>
    </xf>
    <xf numFmtId="0" fontId="27" fillId="0" borderId="6" xfId="3" applyFont="1" applyBorder="1" applyAlignment="1">
      <alignment horizontal="center" vertical="center"/>
    </xf>
    <xf numFmtId="167" fontId="27" fillId="0" borderId="0" xfId="3" applyNumberFormat="1" applyFont="1" applyBorder="1" applyAlignment="1">
      <alignment vertical="center"/>
    </xf>
    <xf numFmtId="9" fontId="31" fillId="0" borderId="0" xfId="12" applyFont="1"/>
    <xf numFmtId="167" fontId="27" fillId="0" borderId="6" xfId="3" applyNumberFormat="1" applyFont="1" applyBorder="1" applyAlignment="1">
      <alignment vertical="center"/>
    </xf>
    <xf numFmtId="0" fontId="27" fillId="0" borderId="0" xfId="3" applyFont="1" applyAlignment="1">
      <alignment vertical="center"/>
    </xf>
    <xf numFmtId="0" fontId="25" fillId="0" borderId="0" xfId="1" applyFont="1" applyBorder="1" applyAlignment="1">
      <alignment horizontal="center" vertical="center" wrapText="1"/>
    </xf>
    <xf numFmtId="49" fontId="25" fillId="0" borderId="0" xfId="0" applyNumberFormat="1" applyFont="1" applyBorder="1" applyAlignment="1">
      <alignment horizontal="center" vertical="center" wrapText="1"/>
    </xf>
    <xf numFmtId="0" fontId="32" fillId="0" borderId="0" xfId="3" applyFont="1"/>
    <xf numFmtId="167" fontId="27" fillId="0" borderId="0" xfId="3" applyNumberFormat="1" applyFont="1" applyBorder="1" applyAlignment="1">
      <alignment horizontal="right" vertical="center"/>
    </xf>
    <xf numFmtId="167" fontId="27" fillId="0" borderId="6" xfId="3" applyNumberFormat="1" applyFont="1" applyBorder="1" applyAlignment="1">
      <alignment horizontal="right" vertical="center"/>
    </xf>
    <xf numFmtId="0" fontId="25" fillId="0" borderId="0" xfId="1" applyFont="1" applyAlignment="1">
      <alignment horizontal="right"/>
    </xf>
    <xf numFmtId="9" fontId="26" fillId="0" borderId="0" xfId="12" applyFont="1" applyBorder="1" applyAlignment="1">
      <alignment horizontal="center" vertical="center"/>
    </xf>
    <xf numFmtId="0" fontId="25" fillId="0" borderId="6" xfId="1" applyFont="1" applyBorder="1" applyAlignment="1">
      <alignment horizontal="center"/>
    </xf>
    <xf numFmtId="167" fontId="25" fillId="0" borderId="6" xfId="1" applyNumberFormat="1" applyFont="1" applyBorder="1"/>
    <xf numFmtId="9" fontId="17" fillId="0" borderId="0" xfId="12" applyFont="1" applyFill="1" applyBorder="1" applyAlignment="1" applyProtection="1">
      <alignment horizontal="right" vertical="center"/>
    </xf>
    <xf numFmtId="9" fontId="4" fillId="7" borderId="5" xfId="12" applyFont="1" applyFill="1" applyBorder="1" applyAlignment="1">
      <alignment vertical="center" wrapText="1"/>
    </xf>
    <xf numFmtId="9" fontId="0" fillId="0" borderId="0" xfId="12" applyFont="1" applyBorder="1" applyAlignment="1">
      <alignment vertical="center"/>
    </xf>
    <xf numFmtId="9" fontId="18" fillId="0" borderId="0" xfId="12" applyFont="1" applyBorder="1" applyAlignment="1">
      <alignment vertical="center"/>
    </xf>
    <xf numFmtId="0" fontId="25" fillId="0" borderId="24" xfId="1" applyFont="1" applyFill="1" applyBorder="1" applyAlignment="1">
      <alignment horizontal="center" vertical="center" wrapText="1"/>
    </xf>
    <xf numFmtId="0" fontId="25" fillId="0" borderId="0" xfId="1" applyFont="1" applyAlignment="1">
      <alignment horizontal="center"/>
    </xf>
    <xf numFmtId="0" fontId="31" fillId="0" borderId="0" xfId="1" applyFont="1"/>
    <xf numFmtId="167" fontId="25" fillId="0" borderId="0" xfId="1" applyNumberFormat="1" applyFont="1" applyBorder="1" applyAlignment="1">
      <alignment horizontal="center"/>
    </xf>
    <xf numFmtId="9" fontId="30" fillId="0" borderId="0" xfId="12" applyFont="1" applyBorder="1" applyAlignment="1">
      <alignment vertical="center"/>
    </xf>
    <xf numFmtId="0" fontId="25" fillId="0" borderId="0" xfId="1" applyFont="1" applyBorder="1"/>
    <xf numFmtId="0" fontId="25" fillId="0" borderId="24" xfId="1" applyFont="1" applyBorder="1" applyAlignment="1">
      <alignment horizontal="center"/>
    </xf>
    <xf numFmtId="167" fontId="25" fillId="0" borderId="6" xfId="1" applyNumberFormat="1" applyFont="1" applyBorder="1" applyAlignment="1">
      <alignment horizontal="center"/>
    </xf>
    <xf numFmtId="0" fontId="25" fillId="0" borderId="0" xfId="1" applyFont="1" applyAlignment="1">
      <alignment vertical="center"/>
    </xf>
    <xf numFmtId="167" fontId="25" fillId="0" borderId="0" xfId="1" applyNumberFormat="1" applyFont="1" applyAlignment="1">
      <alignment vertical="center"/>
    </xf>
    <xf numFmtId="9" fontId="25" fillId="0" borderId="0" xfId="12" applyFont="1" applyAlignment="1">
      <alignment vertical="center"/>
    </xf>
    <xf numFmtId="167" fontId="25" fillId="0" borderId="6" xfId="1" applyNumberFormat="1" applyFont="1" applyBorder="1" applyAlignment="1">
      <alignment vertical="center"/>
    </xf>
    <xf numFmtId="0" fontId="16" fillId="0" borderId="35" xfId="1" applyFont="1" applyBorder="1" applyAlignment="1" applyProtection="1">
      <alignment horizontal="center" vertical="center" wrapText="1" shrinkToFit="1"/>
    </xf>
    <xf numFmtId="0" fontId="16" fillId="0" borderId="26" xfId="1" applyFont="1" applyBorder="1" applyAlignment="1" applyProtection="1">
      <alignment horizontal="center" vertical="center" wrapText="1" shrinkToFit="1"/>
    </xf>
    <xf numFmtId="0" fontId="16" fillId="0" borderId="26" xfId="1" applyFont="1" applyBorder="1" applyAlignment="1" applyProtection="1"/>
    <xf numFmtId="0" fontId="16" fillId="0" borderId="27" xfId="1" applyFont="1" applyBorder="1" applyAlignment="1" applyProtection="1">
      <alignment horizontal="center" vertical="center" wrapText="1"/>
    </xf>
    <xf numFmtId="9" fontId="1" fillId="0" borderId="0" xfId="12" applyFont="1" applyAlignment="1">
      <alignment horizontal="center"/>
    </xf>
    <xf numFmtId="9" fontId="1" fillId="0" borderId="0" xfId="12" applyFont="1" applyAlignment="1" applyProtection="1">
      <alignment horizontal="center" vertical="center"/>
    </xf>
    <xf numFmtId="9" fontId="1" fillId="0" borderId="0" xfId="12" applyFont="1" applyFill="1" applyAlignment="1" applyProtection="1">
      <alignment horizontal="center" vertical="center"/>
    </xf>
    <xf numFmtId="9" fontId="4" fillId="3" borderId="14" xfId="12" applyFont="1" applyFill="1" applyBorder="1" applyAlignment="1" applyProtection="1">
      <alignment horizontal="center" vertical="center" wrapText="1"/>
    </xf>
    <xf numFmtId="9" fontId="16" fillId="6" borderId="27" xfId="12" applyFont="1" applyFill="1" applyBorder="1" applyAlignment="1" applyProtection="1">
      <alignment horizontal="center" vertical="center" wrapText="1"/>
    </xf>
    <xf numFmtId="9" fontId="16" fillId="6" borderId="12" xfId="12" applyFont="1" applyFill="1" applyBorder="1" applyAlignment="1" applyProtection="1">
      <alignment horizontal="center" vertical="center" wrapText="1"/>
    </xf>
    <xf numFmtId="9" fontId="16" fillId="0" borderId="0" xfId="12" applyFont="1" applyBorder="1" applyAlignment="1" applyProtection="1">
      <alignment horizontal="center"/>
    </xf>
    <xf numFmtId="9" fontId="2" fillId="0" borderId="0" xfId="12" applyFont="1" applyAlignment="1">
      <alignment horizontal="center"/>
    </xf>
    <xf numFmtId="9" fontId="19" fillId="0" borderId="0" xfId="12" applyFont="1" applyAlignment="1">
      <alignment horizontal="center"/>
    </xf>
    <xf numFmtId="9" fontId="10" fillId="0" borderId="0" xfId="12" applyFont="1" applyAlignment="1">
      <alignment horizontal="center"/>
    </xf>
    <xf numFmtId="0" fontId="16" fillId="0" borderId="15" xfId="1" applyFont="1" applyBorder="1" applyAlignment="1" applyProtection="1">
      <alignment vertical="center"/>
    </xf>
    <xf numFmtId="0" fontId="16" fillId="0" borderId="44" xfId="1" applyFont="1" applyBorder="1" applyAlignment="1" applyProtection="1">
      <alignment vertical="center"/>
    </xf>
    <xf numFmtId="49" fontId="16" fillId="0" borderId="45" xfId="0" applyNumberFormat="1" applyFont="1" applyBorder="1" applyAlignment="1" applyProtection="1">
      <alignment horizontal="center" vertical="center"/>
    </xf>
    <xf numFmtId="0" fontId="16" fillId="0" borderId="4" xfId="1" applyFont="1" applyBorder="1" applyAlignment="1" applyProtection="1">
      <alignment horizontal="center" vertical="center" wrapText="1"/>
    </xf>
    <xf numFmtId="9" fontId="16" fillId="6" borderId="3" xfId="12" applyFont="1" applyFill="1" applyBorder="1" applyAlignment="1" applyProtection="1">
      <alignment horizontal="center" vertical="center" wrapText="1"/>
    </xf>
    <xf numFmtId="0" fontId="16" fillId="0" borderId="31" xfId="1" applyFont="1" applyFill="1" applyBorder="1" applyAlignment="1" applyProtection="1">
      <alignment horizontal="center" vertical="center" wrapText="1" shrinkToFit="1"/>
    </xf>
    <xf numFmtId="0" fontId="16" fillId="0" borderId="27" xfId="1" applyFont="1" applyFill="1" applyBorder="1" applyAlignment="1" applyProtection="1">
      <alignment horizontal="center" vertical="center" wrapText="1" shrinkToFit="1"/>
    </xf>
    <xf numFmtId="0" fontId="16" fillId="0" borderId="27" xfId="1" applyFont="1" applyBorder="1" applyAlignment="1" applyProtection="1"/>
    <xf numFmtId="0" fontId="16" fillId="0" borderId="30" xfId="1" applyFont="1" applyFill="1" applyBorder="1" applyAlignment="1" applyProtection="1">
      <alignment horizontal="center" vertical="center" wrapText="1" shrinkToFit="1"/>
    </xf>
    <xf numFmtId="0" fontId="16" fillId="0" borderId="11" xfId="1" applyFont="1" applyFill="1" applyBorder="1" applyAlignment="1" applyProtection="1">
      <alignment horizontal="center" vertical="center" wrapText="1" shrinkToFit="1"/>
    </xf>
    <xf numFmtId="9" fontId="16" fillId="6" borderId="11" xfId="12" applyFont="1" applyFill="1" applyBorder="1" applyAlignment="1" applyProtection="1">
      <alignment horizontal="center" vertical="center" wrapText="1"/>
    </xf>
    <xf numFmtId="0" fontId="16" fillId="0" borderId="35" xfId="1" applyFont="1" applyFill="1" applyBorder="1" applyAlignment="1" applyProtection="1">
      <alignment horizontal="center" vertical="center" wrapText="1" shrinkToFit="1"/>
    </xf>
    <xf numFmtId="0" fontId="16" fillId="0" borderId="26" xfId="1" applyFont="1" applyFill="1" applyBorder="1" applyAlignment="1" applyProtection="1">
      <alignment horizontal="center" vertical="center" wrapText="1" shrinkToFit="1"/>
    </xf>
    <xf numFmtId="49" fontId="16" fillId="0" borderId="48" xfId="0" applyNumberFormat="1" applyFont="1" applyBorder="1" applyAlignment="1" applyProtection="1">
      <alignment horizontal="center" vertical="center"/>
    </xf>
    <xf numFmtId="0" fontId="16" fillId="0" borderId="49" xfId="1" applyFont="1" applyBorder="1" applyAlignment="1" applyProtection="1">
      <alignment vertical="center"/>
    </xf>
    <xf numFmtId="49" fontId="16" fillId="0" borderId="50" xfId="0" applyNumberFormat="1" applyFont="1" applyBorder="1" applyAlignment="1" applyProtection="1">
      <alignment horizontal="center" vertical="center"/>
    </xf>
    <xf numFmtId="167" fontId="16" fillId="6" borderId="41" xfId="12" applyNumberFormat="1" applyFont="1" applyFill="1" applyBorder="1" applyAlignment="1" applyProtection="1">
      <alignment horizontal="right" vertical="center" wrapText="1"/>
    </xf>
    <xf numFmtId="167" fontId="16" fillId="6" borderId="9" xfId="12" applyNumberFormat="1" applyFont="1" applyFill="1" applyBorder="1" applyAlignment="1" applyProtection="1">
      <alignment horizontal="right" vertical="center" wrapText="1"/>
    </xf>
    <xf numFmtId="167" fontId="16" fillId="6" borderId="43" xfId="12" applyNumberFormat="1" applyFont="1" applyFill="1" applyBorder="1" applyAlignment="1" applyProtection="1">
      <alignment horizontal="right" vertical="center" wrapText="1"/>
    </xf>
    <xf numFmtId="167" fontId="25" fillId="0" borderId="6" xfId="1" applyNumberFormat="1" applyFont="1" applyBorder="1" applyAlignment="1" applyProtection="1">
      <alignment horizontal="right"/>
    </xf>
    <xf numFmtId="0" fontId="16" fillId="0" borderId="11" xfId="1" applyFont="1" applyBorder="1" applyAlignment="1">
      <alignment horizontal="center" vertical="center" wrapText="1"/>
    </xf>
    <xf numFmtId="0" fontId="16" fillId="0" borderId="2" xfId="1" applyFont="1" applyBorder="1" applyAlignment="1">
      <alignment horizontal="center" vertical="center" wrapText="1"/>
    </xf>
    <xf numFmtId="0" fontId="16" fillId="0" borderId="1" xfId="1" applyFont="1" applyBorder="1" applyAlignment="1">
      <alignment horizontal="center" vertical="center" wrapText="1"/>
    </xf>
    <xf numFmtId="0" fontId="4" fillId="3" borderId="14" xfId="1" applyFont="1" applyFill="1" applyBorder="1" applyAlignment="1">
      <alignment vertical="center" wrapText="1"/>
    </xf>
    <xf numFmtId="167" fontId="4" fillId="3" borderId="14" xfId="1" applyNumberFormat="1" applyFont="1" applyFill="1" applyBorder="1" applyAlignment="1">
      <alignment vertical="center" wrapText="1"/>
    </xf>
    <xf numFmtId="9" fontId="4" fillId="3" borderId="14" xfId="12" applyFont="1" applyFill="1" applyBorder="1" applyAlignment="1" applyProtection="1">
      <alignment vertical="center" wrapText="1"/>
    </xf>
    <xf numFmtId="0" fontId="4" fillId="3" borderId="14" xfId="1" applyFont="1" applyFill="1" applyBorder="1" applyAlignment="1">
      <alignment horizontal="center" vertical="center" wrapText="1"/>
    </xf>
    <xf numFmtId="0" fontId="4" fillId="3" borderId="15" xfId="1" applyFont="1" applyFill="1" applyBorder="1" applyAlignment="1">
      <alignment horizontal="center" vertical="center" wrapText="1"/>
    </xf>
    <xf numFmtId="9" fontId="4" fillId="3" borderId="14" xfId="12" applyFont="1" applyFill="1" applyBorder="1" applyAlignment="1">
      <alignment vertical="center" wrapText="1"/>
    </xf>
    <xf numFmtId="9" fontId="1" fillId="9" borderId="36" xfId="12" applyFont="1" applyFill="1" applyBorder="1" applyProtection="1"/>
    <xf numFmtId="167" fontId="1" fillId="9" borderId="36" xfId="1" applyNumberFormat="1" applyFill="1" applyBorder="1"/>
    <xf numFmtId="167" fontId="24" fillId="3" borderId="14" xfId="1" applyNumberFormat="1" applyFont="1" applyFill="1" applyBorder="1" applyAlignment="1">
      <alignment vertical="center" wrapText="1"/>
    </xf>
    <xf numFmtId="49" fontId="16" fillId="0" borderId="2" xfId="1" applyNumberFormat="1" applyFont="1" applyBorder="1" applyAlignment="1">
      <alignment horizontal="center" vertical="center" wrapText="1"/>
    </xf>
    <xf numFmtId="0" fontId="26" fillId="0" borderId="0" xfId="3" applyFont="1"/>
    <xf numFmtId="49" fontId="16" fillId="0" borderId="11" xfId="1" applyNumberFormat="1" applyFont="1" applyBorder="1" applyAlignment="1">
      <alignment horizontal="center" vertical="center" wrapText="1"/>
    </xf>
    <xf numFmtId="49" fontId="18" fillId="0" borderId="8" xfId="3" applyNumberFormat="1" applyFont="1" applyBorder="1" applyAlignment="1">
      <alignment horizontal="center" vertical="center" wrapText="1"/>
    </xf>
    <xf numFmtId="0" fontId="4" fillId="3" borderId="15" xfId="1" applyFont="1" applyFill="1" applyBorder="1" applyAlignment="1">
      <alignment vertical="center" wrapText="1"/>
    </xf>
    <xf numFmtId="0" fontId="18" fillId="4" borderId="4" xfId="0" applyFont="1" applyFill="1" applyBorder="1" applyAlignment="1" applyProtection="1">
      <alignment horizontal="center" vertical="center"/>
      <protection locked="0"/>
    </xf>
    <xf numFmtId="0" fontId="16" fillId="0" borderId="2" xfId="1" applyFont="1" applyBorder="1" applyAlignment="1">
      <alignment horizontal="center" vertical="center"/>
    </xf>
    <xf numFmtId="0" fontId="16" fillId="0" borderId="21" xfId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8" fillId="4" borderId="3" xfId="0" applyFont="1" applyFill="1" applyBorder="1" applyAlignment="1" applyProtection="1">
      <alignment horizontal="center" vertical="center"/>
      <protection locked="0"/>
    </xf>
    <xf numFmtId="0" fontId="18" fillId="4" borderId="12" xfId="0" applyFont="1" applyFill="1" applyBorder="1" applyAlignment="1" applyProtection="1">
      <alignment horizontal="center" vertical="center"/>
      <protection locked="0"/>
    </xf>
    <xf numFmtId="0" fontId="16" fillId="0" borderId="11" xfId="1" applyFont="1" applyBorder="1" applyAlignment="1">
      <alignment horizontal="center" vertical="center"/>
    </xf>
    <xf numFmtId="0" fontId="16" fillId="0" borderId="23" xfId="1" applyFont="1" applyBorder="1" applyAlignment="1">
      <alignment horizontal="center" vertical="center"/>
    </xf>
    <xf numFmtId="166" fontId="16" fillId="0" borderId="6" xfId="1" applyNumberFormat="1" applyFont="1" applyBorder="1" applyAlignment="1">
      <alignment horizontal="center" vertical="center" wrapText="1"/>
    </xf>
    <xf numFmtId="9" fontId="16" fillId="0" borderId="53" xfId="12" applyFont="1" applyBorder="1" applyAlignment="1" applyProtection="1">
      <alignment vertical="center" wrapText="1"/>
    </xf>
    <xf numFmtId="167" fontId="16" fillId="0" borderId="6" xfId="1" applyNumberFormat="1" applyFont="1" applyBorder="1" applyAlignment="1">
      <alignment vertical="center" wrapText="1"/>
    </xf>
    <xf numFmtId="0" fontId="1" fillId="0" borderId="0" xfId="1" applyAlignment="1">
      <alignment horizontal="center" vertical="center"/>
    </xf>
    <xf numFmtId="0" fontId="0" fillId="0" borderId="8" xfId="0" applyBorder="1"/>
    <xf numFmtId="0" fontId="0" fillId="0" borderId="51" xfId="0" applyBorder="1"/>
    <xf numFmtId="0" fontId="30" fillId="0" borderId="54" xfId="0" applyFont="1" applyBorder="1" applyAlignment="1">
      <alignment horizontal="center"/>
    </xf>
    <xf numFmtId="0" fontId="30" fillId="0" borderId="55" xfId="0" applyFont="1" applyBorder="1" applyAlignment="1">
      <alignment horizontal="center"/>
    </xf>
    <xf numFmtId="0" fontId="30" fillId="0" borderId="56" xfId="0" applyFont="1" applyBorder="1" applyAlignment="1">
      <alignment horizontal="center"/>
    </xf>
    <xf numFmtId="0" fontId="0" fillId="0" borderId="46" xfId="0" applyBorder="1"/>
    <xf numFmtId="0" fontId="30" fillId="0" borderId="56" xfId="0" applyFont="1" applyBorder="1"/>
    <xf numFmtId="0" fontId="30" fillId="0" borderId="0" xfId="0" applyFont="1"/>
    <xf numFmtId="168" fontId="0" fillId="0" borderId="1" xfId="13" applyNumberFormat="1" applyFont="1" applyBorder="1"/>
    <xf numFmtId="168" fontId="0" fillId="0" borderId="2" xfId="13" applyNumberFormat="1" applyFont="1" applyBorder="1"/>
    <xf numFmtId="168" fontId="0" fillId="0" borderId="4" xfId="13" applyNumberFormat="1" applyFont="1" applyBorder="1"/>
    <xf numFmtId="0" fontId="1" fillId="0" borderId="0" xfId="1" applyFont="1" applyAlignment="1">
      <alignment horizontal="left" vertical="center"/>
    </xf>
    <xf numFmtId="0" fontId="1" fillId="0" borderId="0" xfId="1" applyFont="1" applyFill="1" applyBorder="1" applyAlignment="1">
      <alignment horizontal="left" vertical="center"/>
    </xf>
    <xf numFmtId="0" fontId="17" fillId="0" borderId="0" xfId="1" applyFont="1" applyFill="1" applyBorder="1" applyAlignment="1">
      <alignment horizontal="right" vertical="center"/>
    </xf>
    <xf numFmtId="0" fontId="34" fillId="0" borderId="0" xfId="3" applyFont="1"/>
    <xf numFmtId="0" fontId="35" fillId="0" borderId="0" xfId="2" applyFont="1" applyFill="1" applyBorder="1" applyAlignment="1">
      <alignment horizontal="left" vertical="center"/>
    </xf>
    <xf numFmtId="49" fontId="1" fillId="0" borderId="0" xfId="1" applyNumberFormat="1" applyFont="1" applyAlignment="1">
      <alignment horizontal="left" vertical="center"/>
    </xf>
    <xf numFmtId="0" fontId="17" fillId="0" borderId="0" xfId="2" applyFont="1" applyFill="1" applyBorder="1" applyAlignment="1">
      <alignment horizontal="left" vertical="center"/>
    </xf>
    <xf numFmtId="49" fontId="1" fillId="0" borderId="0" xfId="2" applyNumberFormat="1" applyFont="1" applyFill="1" applyBorder="1" applyAlignment="1">
      <alignment horizontal="left" vertical="center"/>
    </xf>
    <xf numFmtId="167" fontId="17" fillId="0" borderId="0" xfId="1" applyNumberFormat="1" applyFont="1" applyFill="1" applyBorder="1" applyAlignment="1">
      <alignment vertical="center"/>
    </xf>
    <xf numFmtId="0" fontId="1" fillId="0" borderId="0" xfId="2" applyFont="1" applyFill="1" applyBorder="1" applyAlignment="1">
      <alignment horizontal="left" vertical="center"/>
    </xf>
    <xf numFmtId="167" fontId="1" fillId="0" borderId="0" xfId="1" applyNumberFormat="1" applyFont="1" applyAlignment="1">
      <alignment horizontal="left" vertical="center"/>
    </xf>
    <xf numFmtId="0" fontId="1" fillId="0" borderId="0" xfId="2" applyFont="1" applyAlignment="1">
      <alignment horizontal="left" vertical="center"/>
    </xf>
    <xf numFmtId="0" fontId="36" fillId="0" borderId="0" xfId="2" applyFont="1" applyFill="1" applyBorder="1" applyAlignment="1">
      <alignment horizontal="left" vertical="center"/>
    </xf>
    <xf numFmtId="0" fontId="31" fillId="0" borderId="0" xfId="2" applyFont="1" applyFill="1" applyBorder="1" applyAlignment="1">
      <alignment horizontal="left" vertical="center"/>
    </xf>
    <xf numFmtId="14" fontId="31" fillId="0" borderId="0" xfId="2" applyNumberFormat="1" applyFont="1" applyFill="1" applyBorder="1" applyAlignment="1">
      <alignment horizontal="left" vertical="center"/>
    </xf>
    <xf numFmtId="0" fontId="34" fillId="0" borderId="0" xfId="3" applyFont="1" applyBorder="1" applyAlignment="1"/>
    <xf numFmtId="167" fontId="34" fillId="0" borderId="0" xfId="3" applyNumberFormat="1" applyFont="1"/>
    <xf numFmtId="0" fontId="38" fillId="9" borderId="14" xfId="3" applyFont="1" applyFill="1" applyBorder="1" applyAlignment="1"/>
    <xf numFmtId="167" fontId="38" fillId="9" borderId="14" xfId="3" applyNumberFormat="1" applyFont="1" applyFill="1" applyBorder="1" applyAlignment="1"/>
    <xf numFmtId="49" fontId="34" fillId="0" borderId="0" xfId="3" applyNumberFormat="1" applyFont="1"/>
    <xf numFmtId="0" fontId="40" fillId="0" borderId="27" xfId="3" applyFont="1" applyBorder="1" applyAlignment="1">
      <alignment horizontal="center"/>
    </xf>
    <xf numFmtId="0" fontId="40" fillId="0" borderId="28" xfId="3" applyFont="1" applyBorder="1" applyAlignment="1">
      <alignment horizontal="center"/>
    </xf>
    <xf numFmtId="0" fontId="40" fillId="0" borderId="2" xfId="3" applyFont="1" applyBorder="1" applyAlignment="1">
      <alignment horizontal="center"/>
    </xf>
    <xf numFmtId="49" fontId="40" fillId="0" borderId="21" xfId="3" applyNumberFormat="1" applyFont="1" applyBorder="1" applyAlignment="1">
      <alignment horizontal="center"/>
    </xf>
    <xf numFmtId="0" fontId="40" fillId="0" borderId="21" xfId="3" applyFont="1" applyBorder="1" applyAlignment="1">
      <alignment horizontal="center"/>
    </xf>
    <xf numFmtId="0" fontId="40" fillId="0" borderId="11" xfId="3" applyFont="1" applyBorder="1" applyAlignment="1">
      <alignment horizontal="center"/>
    </xf>
    <xf numFmtId="0" fontId="40" fillId="0" borderId="23" xfId="3" applyFont="1" applyBorder="1" applyAlignment="1">
      <alignment horizontal="center"/>
    </xf>
    <xf numFmtId="0" fontId="40" fillId="0" borderId="24" xfId="3" applyFont="1" applyBorder="1" applyAlignment="1">
      <alignment horizontal="center"/>
    </xf>
    <xf numFmtId="167" fontId="40" fillId="0" borderId="57" xfId="3" applyNumberFormat="1" applyFont="1" applyBorder="1"/>
    <xf numFmtId="167" fontId="40" fillId="0" borderId="6" xfId="3" applyNumberFormat="1" applyFont="1" applyBorder="1"/>
    <xf numFmtId="167" fontId="1" fillId="0" borderId="0" xfId="1" applyNumberFormat="1" applyFont="1" applyAlignment="1">
      <alignment horizontal="right" vertical="center"/>
    </xf>
    <xf numFmtId="167" fontId="34" fillId="0" borderId="0" xfId="3" applyNumberFormat="1" applyFont="1" applyAlignment="1">
      <alignment horizontal="right"/>
    </xf>
    <xf numFmtId="167" fontId="38" fillId="9" borderId="14" xfId="3" applyNumberFormat="1" applyFont="1" applyFill="1" applyBorder="1" applyAlignment="1">
      <alignment horizontal="right"/>
    </xf>
    <xf numFmtId="167" fontId="40" fillId="0" borderId="57" xfId="3" applyNumberFormat="1" applyFont="1" applyBorder="1" applyAlignment="1">
      <alignment horizontal="right"/>
    </xf>
    <xf numFmtId="167" fontId="40" fillId="0" borderId="24" xfId="3" applyNumberFormat="1" applyFont="1" applyBorder="1"/>
    <xf numFmtId="167" fontId="40" fillId="0" borderId="53" xfId="3" applyNumberFormat="1" applyFont="1" applyBorder="1" applyAlignment="1">
      <alignment horizontal="right"/>
    </xf>
    <xf numFmtId="168" fontId="0" fillId="0" borderId="18" xfId="13" applyNumberFormat="1" applyFont="1" applyBorder="1"/>
    <xf numFmtId="168" fontId="0" fillId="0" borderId="25" xfId="13" applyNumberFormat="1" applyFont="1" applyBorder="1"/>
    <xf numFmtId="168" fontId="0" fillId="0" borderId="20" xfId="13" applyNumberFormat="1" applyFont="1" applyBorder="1"/>
    <xf numFmtId="168" fontId="30" fillId="0" borderId="54" xfId="13" applyNumberFormat="1" applyFont="1" applyBorder="1"/>
    <xf numFmtId="168" fontId="30" fillId="0" borderId="55" xfId="13" applyNumberFormat="1" applyFont="1" applyBorder="1"/>
    <xf numFmtId="14" fontId="17" fillId="0" borderId="8" xfId="1" applyNumberFormat="1" applyFont="1" applyFill="1" applyBorder="1" applyAlignment="1" applyProtection="1">
      <alignment horizontal="left" vertical="center"/>
      <protection locked="0"/>
    </xf>
    <xf numFmtId="14" fontId="17" fillId="0" borderId="7" xfId="1" applyNumberFormat="1" applyFont="1" applyFill="1" applyBorder="1" applyAlignment="1" applyProtection="1">
      <alignment horizontal="left" vertical="center"/>
      <protection locked="0"/>
    </xf>
    <xf numFmtId="49" fontId="17" fillId="0" borderId="8" xfId="1" applyNumberFormat="1" applyFont="1" applyFill="1" applyBorder="1" applyAlignment="1" applyProtection="1">
      <alignment horizontal="left" vertical="center"/>
      <protection locked="0"/>
    </xf>
    <xf numFmtId="49" fontId="17" fillId="0" borderId="7" xfId="1" applyNumberFormat="1" applyFont="1" applyFill="1" applyBorder="1" applyAlignment="1" applyProtection="1">
      <alignment horizontal="left" vertical="center"/>
      <protection locked="0"/>
    </xf>
    <xf numFmtId="0" fontId="37" fillId="9" borderId="13" xfId="3" applyFont="1" applyFill="1" applyBorder="1" applyAlignment="1">
      <alignment horizontal="center" vertical="center"/>
    </xf>
    <xf numFmtId="0" fontId="37" fillId="9" borderId="14" xfId="3" applyFont="1" applyFill="1" applyBorder="1" applyAlignment="1">
      <alignment horizontal="center" vertical="center"/>
    </xf>
    <xf numFmtId="0" fontId="39" fillId="9" borderId="14" xfId="3" applyFont="1" applyFill="1" applyBorder="1" applyAlignment="1">
      <alignment horizontal="center"/>
    </xf>
    <xf numFmtId="0" fontId="39" fillId="9" borderId="15" xfId="3" applyFont="1" applyFill="1" applyBorder="1" applyAlignment="1">
      <alignment horizontal="center"/>
    </xf>
    <xf numFmtId="0" fontId="25" fillId="2" borderId="21" xfId="1" applyFont="1" applyFill="1" applyBorder="1" applyAlignment="1">
      <alignment horizontal="center" vertical="center" wrapText="1"/>
    </xf>
    <xf numFmtId="0" fontId="16" fillId="0" borderId="39" xfId="1" applyFont="1" applyBorder="1" applyAlignment="1">
      <alignment horizontal="center" vertical="center" wrapText="1"/>
    </xf>
    <xf numFmtId="0" fontId="18" fillId="0" borderId="31" xfId="14" applyFont="1" applyBorder="1" applyAlignment="1">
      <alignment horizontal="center" vertical="center"/>
    </xf>
    <xf numFmtId="0" fontId="15" fillId="0" borderId="25" xfId="3" applyBorder="1" applyAlignment="1">
      <alignment horizontal="center" vertical="center"/>
    </xf>
    <xf numFmtId="0" fontId="18" fillId="0" borderId="27" xfId="14" applyFont="1" applyBorder="1" applyAlignment="1">
      <alignment horizontal="center" vertical="center" wrapText="1"/>
    </xf>
    <xf numFmtId="0" fontId="18" fillId="0" borderId="2" xfId="14" applyFont="1" applyBorder="1" applyAlignment="1">
      <alignment horizontal="center" vertical="center" wrapText="1"/>
    </xf>
    <xf numFmtId="0" fontId="18" fillId="0" borderId="11" xfId="14" applyFont="1" applyBorder="1" applyAlignment="1">
      <alignment horizontal="center" vertical="center" wrapText="1"/>
    </xf>
    <xf numFmtId="0" fontId="26" fillId="0" borderId="27" xfId="14" applyFont="1" applyBorder="1" applyAlignment="1">
      <alignment horizontal="center" vertical="center"/>
    </xf>
    <xf numFmtId="0" fontId="26" fillId="0" borderId="2" xfId="14" applyFont="1" applyBorder="1" applyAlignment="1">
      <alignment horizontal="center" vertical="center"/>
    </xf>
    <xf numFmtId="0" fontId="26" fillId="0" borderId="11" xfId="14" applyFont="1" applyBorder="1" applyAlignment="1">
      <alignment horizontal="center" vertical="center"/>
    </xf>
    <xf numFmtId="0" fontId="18" fillId="0" borderId="27" xfId="14" applyFont="1" applyBorder="1" applyAlignment="1" applyProtection="1">
      <alignment horizontal="center" vertical="center"/>
      <protection locked="0"/>
    </xf>
    <xf numFmtId="0" fontId="15" fillId="0" borderId="2" xfId="3" applyBorder="1" applyAlignment="1">
      <alignment horizontal="center" vertical="center"/>
    </xf>
    <xf numFmtId="0" fontId="18" fillId="4" borderId="27" xfId="14" applyFont="1" applyFill="1" applyBorder="1" applyAlignment="1" applyProtection="1">
      <alignment horizontal="center" vertical="center"/>
      <protection locked="0"/>
    </xf>
    <xf numFmtId="0" fontId="15" fillId="4" borderId="2" xfId="3" applyFill="1" applyBorder="1" applyAlignment="1">
      <alignment horizontal="center" vertical="center"/>
    </xf>
    <xf numFmtId="0" fontId="25" fillId="2" borderId="2" xfId="1" applyFont="1" applyFill="1" applyBorder="1" applyAlignment="1">
      <alignment horizontal="center" vertical="center" wrapText="1"/>
    </xf>
    <xf numFmtId="0" fontId="25" fillId="2" borderId="4" xfId="1" applyFont="1" applyFill="1" applyBorder="1" applyAlignment="1">
      <alignment horizontal="center" vertical="center" wrapText="1"/>
    </xf>
    <xf numFmtId="0" fontId="16" fillId="0" borderId="4" xfId="1" applyFont="1" applyBorder="1" applyAlignment="1">
      <alignment horizontal="center" vertical="center" wrapText="1"/>
    </xf>
    <xf numFmtId="167" fontId="25" fillId="2" borderId="2" xfId="1" applyNumberFormat="1" applyFont="1" applyFill="1" applyBorder="1" applyAlignment="1">
      <alignment horizontal="center" vertical="center" wrapText="1"/>
    </xf>
    <xf numFmtId="167" fontId="16" fillId="0" borderId="4" xfId="1" applyNumberFormat="1" applyFont="1" applyBorder="1" applyAlignment="1">
      <alignment horizontal="center" vertical="center" wrapText="1"/>
    </xf>
    <xf numFmtId="49" fontId="25" fillId="2" borderId="2" xfId="1" applyNumberFormat="1" applyFont="1" applyFill="1" applyBorder="1" applyAlignment="1">
      <alignment horizontal="center" vertical="center" wrapText="1"/>
    </xf>
    <xf numFmtId="49" fontId="16" fillId="0" borderId="4" xfId="1" applyNumberFormat="1" applyFont="1" applyBorder="1" applyAlignment="1">
      <alignment horizontal="center" vertical="center" wrapText="1"/>
    </xf>
    <xf numFmtId="0" fontId="18" fillId="0" borderId="25" xfId="14" applyFont="1" applyBorder="1" applyAlignment="1">
      <alignment horizontal="center" vertical="center"/>
    </xf>
    <xf numFmtId="0" fontId="15" fillId="0" borderId="30" xfId="3" applyBorder="1" applyAlignment="1">
      <alignment horizontal="center" vertical="center"/>
    </xf>
    <xf numFmtId="0" fontId="18" fillId="4" borderId="2" xfId="14" applyFont="1" applyFill="1" applyBorder="1" applyAlignment="1" applyProtection="1">
      <alignment horizontal="center" vertical="center"/>
      <protection locked="0"/>
    </xf>
    <xf numFmtId="0" fontId="15" fillId="4" borderId="11" xfId="3" applyFill="1" applyBorder="1" applyAlignment="1">
      <alignment horizontal="center" vertical="center"/>
    </xf>
    <xf numFmtId="0" fontId="25" fillId="2" borderId="25" xfId="1" applyFont="1" applyFill="1" applyBorder="1" applyAlignment="1">
      <alignment horizontal="center" vertical="center" wrapText="1"/>
    </xf>
    <xf numFmtId="0" fontId="25" fillId="2" borderId="20" xfId="1" applyFont="1" applyFill="1" applyBorder="1" applyAlignment="1">
      <alignment horizontal="center" vertical="center" wrapText="1"/>
    </xf>
    <xf numFmtId="0" fontId="16" fillId="2" borderId="4" xfId="1" applyFont="1" applyFill="1" applyBorder="1" applyAlignment="1">
      <alignment horizontal="center" vertical="center" wrapText="1"/>
    </xf>
    <xf numFmtId="0" fontId="18" fillId="0" borderId="2" xfId="14" applyFont="1" applyBorder="1" applyAlignment="1" applyProtection="1">
      <alignment horizontal="center" vertical="center"/>
      <protection locked="0"/>
    </xf>
    <xf numFmtId="0" fontId="15" fillId="0" borderId="11" xfId="3" applyBorder="1" applyAlignment="1">
      <alignment horizontal="center" vertical="center"/>
    </xf>
    <xf numFmtId="167" fontId="40" fillId="0" borderId="2" xfId="3" applyNumberFormat="1" applyFont="1" applyBorder="1" applyAlignment="1">
      <alignment horizontal="center" vertical="center"/>
    </xf>
    <xf numFmtId="167" fontId="40" fillId="0" borderId="11" xfId="3" applyNumberFormat="1" applyFont="1" applyBorder="1" applyAlignment="1">
      <alignment horizontal="center" vertical="center"/>
    </xf>
    <xf numFmtId="167" fontId="40" fillId="0" borderId="27" xfId="3" applyNumberFormat="1" applyFont="1" applyBorder="1" applyAlignment="1">
      <alignment horizontal="center" vertical="center"/>
    </xf>
    <xf numFmtId="9" fontId="40" fillId="0" borderId="27" xfId="15" applyFont="1" applyBorder="1" applyAlignment="1">
      <alignment horizontal="right" vertical="center"/>
    </xf>
    <xf numFmtId="9" fontId="40" fillId="0" borderId="2" xfId="15" applyFont="1" applyBorder="1" applyAlignment="1">
      <alignment horizontal="right" vertical="center"/>
    </xf>
    <xf numFmtId="9" fontId="40" fillId="0" borderId="11" xfId="15" applyFont="1" applyBorder="1" applyAlignment="1">
      <alignment horizontal="right" vertical="center"/>
    </xf>
    <xf numFmtId="167" fontId="40" fillId="0" borderId="26" xfId="3" applyNumberFormat="1" applyFont="1" applyBorder="1" applyAlignment="1">
      <alignment horizontal="center" vertical="center"/>
    </xf>
    <xf numFmtId="167" fontId="40" fillId="0" borderId="3" xfId="3" applyNumberFormat="1" applyFont="1" applyBorder="1" applyAlignment="1">
      <alignment horizontal="center" vertical="center"/>
    </xf>
    <xf numFmtId="167" fontId="40" fillId="0" borderId="12" xfId="3" applyNumberFormat="1" applyFont="1" applyBorder="1" applyAlignment="1">
      <alignment horizontal="center" vertical="center"/>
    </xf>
    <xf numFmtId="167" fontId="18" fillId="6" borderId="4" xfId="3" applyNumberFormat="1" applyFont="1" applyFill="1" applyBorder="1" applyAlignment="1">
      <alignment horizontal="center" vertical="center"/>
    </xf>
    <xf numFmtId="167" fontId="18" fillId="6" borderId="3" xfId="3" applyNumberFormat="1" applyFont="1" applyFill="1" applyBorder="1" applyAlignment="1">
      <alignment horizontal="center" vertical="center"/>
    </xf>
    <xf numFmtId="167" fontId="18" fillId="6" borderId="12" xfId="3" applyNumberFormat="1" applyFont="1" applyFill="1" applyBorder="1" applyAlignment="1">
      <alignment horizontal="center" vertical="center"/>
    </xf>
    <xf numFmtId="9" fontId="18" fillId="6" borderId="4" xfId="12" applyFont="1" applyFill="1" applyBorder="1" applyAlignment="1">
      <alignment horizontal="center" vertical="center"/>
    </xf>
    <xf numFmtId="9" fontId="0" fillId="6" borderId="3" xfId="12" applyFont="1" applyFill="1" applyBorder="1" applyAlignment="1">
      <alignment horizontal="center" vertical="center"/>
    </xf>
    <xf numFmtId="167" fontId="18" fillId="6" borderId="26" xfId="3" applyNumberFormat="1" applyFont="1" applyFill="1" applyBorder="1" applyAlignment="1">
      <alignment horizontal="center" vertical="center"/>
    </xf>
    <xf numFmtId="167" fontId="18" fillId="6" borderId="1" xfId="3" applyNumberFormat="1" applyFont="1" applyFill="1" applyBorder="1" applyAlignment="1">
      <alignment horizontal="center" vertical="center"/>
    </xf>
    <xf numFmtId="9" fontId="0" fillId="6" borderId="12" xfId="12" applyFont="1" applyFill="1" applyBorder="1" applyAlignment="1">
      <alignment horizontal="center" vertical="center"/>
    </xf>
    <xf numFmtId="9" fontId="18" fillId="6" borderId="3" xfId="12" applyFont="1" applyFill="1" applyBorder="1" applyAlignment="1">
      <alignment horizontal="center" vertical="center"/>
    </xf>
    <xf numFmtId="9" fontId="18" fillId="6" borderId="12" xfId="12" applyFont="1" applyFill="1" applyBorder="1" applyAlignment="1">
      <alignment horizontal="center" vertical="center"/>
    </xf>
    <xf numFmtId="9" fontId="25" fillId="2" borderId="2" xfId="12" applyFont="1" applyFill="1" applyBorder="1" applyAlignment="1">
      <alignment horizontal="center" vertical="center" wrapText="1"/>
    </xf>
    <xf numFmtId="9" fontId="16" fillId="0" borderId="11" xfId="12" applyFont="1" applyBorder="1" applyAlignment="1">
      <alignment horizontal="center" vertical="center" wrapText="1"/>
    </xf>
    <xf numFmtId="0" fontId="25" fillId="2" borderId="12" xfId="1" applyFont="1" applyFill="1" applyBorder="1" applyAlignment="1">
      <alignment horizontal="center" vertical="center" wrapText="1"/>
    </xf>
    <xf numFmtId="0" fontId="18" fillId="0" borderId="4" xfId="3" applyFont="1" applyBorder="1" applyAlignment="1">
      <alignment horizontal="center" vertical="center" wrapText="1"/>
    </xf>
    <xf numFmtId="0" fontId="18" fillId="0" borderId="3" xfId="3" applyFont="1" applyBorder="1" applyAlignment="1">
      <alignment horizontal="center" vertical="center" wrapText="1"/>
    </xf>
    <xf numFmtId="0" fontId="18" fillId="0" borderId="12" xfId="3" applyFont="1" applyBorder="1" applyAlignment="1">
      <alignment horizontal="center" vertical="center" wrapText="1"/>
    </xf>
    <xf numFmtId="0" fontId="18" fillId="0" borderId="4" xfId="3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8" fillId="4" borderId="4" xfId="3" applyFont="1" applyFill="1" applyBorder="1" applyAlignment="1" applyProtection="1">
      <alignment horizontal="center" vertical="center"/>
      <protection locked="0"/>
    </xf>
    <xf numFmtId="0" fontId="18" fillId="4" borderId="3" xfId="3" applyFont="1" applyFill="1" applyBorder="1" applyAlignment="1" applyProtection="1">
      <alignment horizontal="center" vertical="center"/>
      <protection locked="0"/>
    </xf>
    <xf numFmtId="0" fontId="18" fillId="4" borderId="12" xfId="3" applyFont="1" applyFill="1" applyBorder="1" applyAlignment="1" applyProtection="1">
      <alignment horizontal="center" vertical="center"/>
      <protection locked="0"/>
    </xf>
    <xf numFmtId="0" fontId="18" fillId="0" borderId="4" xfId="3" applyFont="1" applyBorder="1" applyAlignment="1" applyProtection="1">
      <alignment horizontal="center" vertical="center"/>
      <protection locked="0"/>
    </xf>
    <xf numFmtId="0" fontId="18" fillId="0" borderId="3" xfId="3" applyFont="1" applyBorder="1" applyAlignment="1" applyProtection="1">
      <alignment horizontal="center" vertical="center"/>
      <protection locked="0"/>
    </xf>
    <xf numFmtId="0" fontId="18" fillId="0" borderId="12" xfId="3" applyFont="1" applyBorder="1" applyAlignment="1" applyProtection="1">
      <alignment horizontal="center" vertical="center"/>
      <protection locked="0"/>
    </xf>
    <xf numFmtId="0" fontId="0" fillId="0" borderId="12" xfId="0" applyBorder="1" applyAlignment="1">
      <alignment horizontal="center" vertical="center"/>
    </xf>
    <xf numFmtId="0" fontId="18" fillId="4" borderId="26" xfId="3" applyFont="1" applyFill="1" applyBorder="1" applyAlignment="1" applyProtection="1">
      <alignment horizontal="center" vertical="center"/>
      <protection locked="0"/>
    </xf>
    <xf numFmtId="0" fontId="18" fillId="4" borderId="1" xfId="3" applyFont="1" applyFill="1" applyBorder="1" applyAlignment="1" applyProtection="1">
      <alignment horizontal="center" vertical="center"/>
      <protection locked="0"/>
    </xf>
    <xf numFmtId="0" fontId="18" fillId="0" borderId="26" xfId="3" applyFont="1" applyBorder="1" applyAlignment="1" applyProtection="1">
      <alignment horizontal="center" vertical="center"/>
      <protection locked="0"/>
    </xf>
    <xf numFmtId="0" fontId="18" fillId="0" borderId="1" xfId="3" applyFont="1" applyBorder="1" applyAlignment="1" applyProtection="1">
      <alignment horizontal="center" vertical="center"/>
      <protection locked="0"/>
    </xf>
    <xf numFmtId="0" fontId="18" fillId="0" borderId="3" xfId="3" applyFont="1" applyBorder="1" applyAlignment="1">
      <alignment horizontal="center" vertical="center"/>
    </xf>
    <xf numFmtId="0" fontId="18" fillId="0" borderId="12" xfId="3" applyFont="1" applyBorder="1" applyAlignment="1">
      <alignment horizontal="center" vertical="center"/>
    </xf>
    <xf numFmtId="0" fontId="18" fillId="0" borderId="20" xfId="3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16" fillId="0" borderId="11" xfId="1" applyFont="1" applyBorder="1" applyAlignment="1">
      <alignment horizontal="center" vertical="center" wrapText="1"/>
    </xf>
    <xf numFmtId="0" fontId="25" fillId="2" borderId="11" xfId="1" applyFont="1" applyFill="1" applyBorder="1" applyAlignment="1">
      <alignment horizontal="center" vertical="center" wrapText="1"/>
    </xf>
    <xf numFmtId="0" fontId="26" fillId="0" borderId="4" xfId="3" applyFont="1" applyBorder="1" applyAlignment="1">
      <alignment horizontal="center" vertical="center"/>
    </xf>
    <xf numFmtId="0" fontId="26" fillId="0" borderId="3" xfId="3" applyFont="1" applyBorder="1" applyAlignment="1">
      <alignment horizontal="center" vertical="center"/>
    </xf>
    <xf numFmtId="0" fontId="26" fillId="0" borderId="12" xfId="3" applyFont="1" applyBorder="1" applyAlignment="1">
      <alignment horizontal="center" vertical="center"/>
    </xf>
    <xf numFmtId="0" fontId="24" fillId="3" borderId="14" xfId="1" applyFont="1" applyFill="1" applyBorder="1" applyAlignment="1">
      <alignment horizontal="center" vertical="center" wrapText="1"/>
    </xf>
    <xf numFmtId="0" fontId="24" fillId="3" borderId="15" xfId="1" applyFont="1" applyFill="1" applyBorder="1" applyAlignment="1">
      <alignment horizontal="center" vertical="center" wrapText="1"/>
    </xf>
    <xf numFmtId="0" fontId="16" fillId="2" borderId="11" xfId="1" applyFont="1" applyFill="1" applyBorder="1" applyAlignment="1">
      <alignment horizontal="center" vertical="center" wrapText="1"/>
    </xf>
    <xf numFmtId="0" fontId="16" fillId="2" borderId="23" xfId="1" applyFont="1" applyFill="1" applyBorder="1" applyAlignment="1">
      <alignment horizontal="center" vertical="center" wrapText="1"/>
    </xf>
    <xf numFmtId="0" fontId="24" fillId="3" borderId="13" xfId="1" applyFont="1" applyFill="1" applyBorder="1" applyAlignment="1">
      <alignment horizontal="center" vertical="center" wrapText="1"/>
    </xf>
    <xf numFmtId="0" fontId="25" fillId="2" borderId="30" xfId="1" applyFont="1" applyFill="1" applyBorder="1" applyAlignment="1">
      <alignment horizontal="center" vertical="center" wrapText="1"/>
    </xf>
    <xf numFmtId="0" fontId="0" fillId="6" borderId="3" xfId="0" applyFill="1" applyBorder="1" applyAlignment="1">
      <alignment horizontal="center" vertical="center"/>
    </xf>
    <xf numFmtId="0" fontId="0" fillId="6" borderId="12" xfId="0" applyFill="1" applyBorder="1" applyAlignment="1">
      <alignment horizontal="center" vertical="center"/>
    </xf>
    <xf numFmtId="9" fontId="18" fillId="6" borderId="26" xfId="12" applyFont="1" applyFill="1" applyBorder="1" applyAlignment="1">
      <alignment horizontal="center" vertical="center"/>
    </xf>
    <xf numFmtId="9" fontId="18" fillId="6" borderId="1" xfId="12" applyFont="1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12" xfId="0" applyFill="1" applyBorder="1" applyAlignment="1">
      <alignment horizontal="center" vertical="center"/>
    </xf>
    <xf numFmtId="9" fontId="18" fillId="0" borderId="36" xfId="12" applyFont="1" applyBorder="1" applyAlignment="1">
      <alignment horizontal="center" vertical="center"/>
    </xf>
    <xf numFmtId="9" fontId="0" fillId="0" borderId="0" xfId="12" applyFont="1" applyBorder="1" applyAlignment="1">
      <alignment horizontal="center" vertical="center"/>
    </xf>
    <xf numFmtId="9" fontId="18" fillId="0" borderId="0" xfId="12" applyFont="1" applyBorder="1" applyAlignment="1">
      <alignment horizontal="center" vertical="center"/>
    </xf>
    <xf numFmtId="9" fontId="16" fillId="0" borderId="0" xfId="12" applyFont="1" applyBorder="1" applyAlignment="1" applyProtection="1">
      <alignment horizontal="right" vertical="center" wrapText="1" shrinkToFit="1"/>
    </xf>
    <xf numFmtId="0" fontId="16" fillId="0" borderId="4" xfId="1" applyFont="1" applyBorder="1" applyAlignment="1">
      <alignment horizontal="center" vertical="center" wrapText="1" shrinkToFit="1"/>
    </xf>
    <xf numFmtId="0" fontId="16" fillId="0" borderId="3" xfId="1" applyFont="1" applyBorder="1" applyAlignment="1">
      <alignment horizontal="center" vertical="center" wrapText="1" shrinkToFit="1"/>
    </xf>
    <xf numFmtId="0" fontId="16" fillId="0" borderId="12" xfId="1" applyFont="1" applyBorder="1" applyAlignment="1">
      <alignment horizontal="center" vertical="center" wrapText="1" shrinkToFit="1"/>
    </xf>
    <xf numFmtId="0" fontId="18" fillId="0" borderId="16" xfId="3" applyFont="1" applyBorder="1" applyAlignment="1">
      <alignment horizontal="center" vertical="center"/>
    </xf>
    <xf numFmtId="167" fontId="18" fillId="0" borderId="0" xfId="3" applyNumberFormat="1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9" fontId="16" fillId="0" borderId="2" xfId="12" applyFont="1" applyBorder="1" applyAlignment="1">
      <alignment horizontal="center" vertical="center" wrapText="1"/>
    </xf>
    <xf numFmtId="167" fontId="25" fillId="5" borderId="2" xfId="1" applyNumberFormat="1" applyFont="1" applyFill="1" applyBorder="1" applyAlignment="1">
      <alignment horizontal="center" vertical="center" wrapText="1"/>
    </xf>
    <xf numFmtId="167" fontId="16" fillId="5" borderId="2" xfId="1" applyNumberFormat="1" applyFont="1" applyFill="1" applyBorder="1" applyAlignment="1">
      <alignment horizontal="center" vertical="center" wrapText="1"/>
    </xf>
    <xf numFmtId="0" fontId="4" fillId="3" borderId="29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25" fillId="2" borderId="3" xfId="1" applyFont="1" applyFill="1" applyBorder="1" applyAlignment="1">
      <alignment horizontal="center" vertical="center" wrapText="1"/>
    </xf>
    <xf numFmtId="0" fontId="16" fillId="0" borderId="1" xfId="1" applyFont="1" applyBorder="1" applyAlignment="1">
      <alignment horizontal="center" vertical="center" wrapText="1"/>
    </xf>
    <xf numFmtId="0" fontId="25" fillId="2" borderId="17" xfId="1" applyFont="1" applyFill="1" applyBorder="1" applyAlignment="1">
      <alignment horizontal="center" vertical="center" wrapText="1"/>
    </xf>
    <xf numFmtId="0" fontId="16" fillId="0" borderId="19" xfId="1" applyFont="1" applyBorder="1" applyAlignment="1">
      <alignment horizontal="center" vertical="center" wrapText="1"/>
    </xf>
    <xf numFmtId="0" fontId="18" fillId="0" borderId="26" xfId="3" applyFont="1" applyBorder="1" applyAlignment="1">
      <alignment horizontal="center" vertical="center"/>
    </xf>
    <xf numFmtId="0" fontId="16" fillId="0" borderId="2" xfId="1" applyFont="1" applyBorder="1" applyAlignment="1">
      <alignment horizontal="center" vertical="center" wrapText="1"/>
    </xf>
    <xf numFmtId="0" fontId="16" fillId="2" borderId="2" xfId="1" applyFont="1" applyFill="1" applyBorder="1" applyAlignment="1">
      <alignment horizontal="center" vertical="center" wrapText="1"/>
    </xf>
    <xf numFmtId="0" fontId="25" fillId="2" borderId="1" xfId="1" applyFont="1" applyFill="1" applyBorder="1" applyAlignment="1">
      <alignment horizontal="center" vertical="center" wrapText="1"/>
    </xf>
    <xf numFmtId="0" fontId="18" fillId="0" borderId="35" xfId="3" applyFont="1" applyBorder="1" applyAlignment="1">
      <alignment horizontal="center" vertical="center"/>
    </xf>
    <xf numFmtId="0" fontId="18" fillId="0" borderId="18" xfId="3" applyFont="1" applyBorder="1" applyAlignment="1">
      <alignment horizontal="center" vertical="center"/>
    </xf>
    <xf numFmtId="0" fontId="26" fillId="0" borderId="26" xfId="3" applyFont="1" applyBorder="1" applyAlignment="1">
      <alignment horizontal="center" vertical="center"/>
    </xf>
    <xf numFmtId="0" fontId="18" fillId="0" borderId="26" xfId="3" applyFont="1" applyBorder="1" applyAlignment="1">
      <alignment horizontal="center" vertical="center" wrapText="1"/>
    </xf>
    <xf numFmtId="0" fontId="18" fillId="0" borderId="22" xfId="3" applyFont="1" applyBorder="1" applyAlignment="1">
      <alignment horizontal="center" vertical="center"/>
    </xf>
    <xf numFmtId="0" fontId="18" fillId="0" borderId="1" xfId="3" applyFont="1" applyBorder="1" applyAlignment="1">
      <alignment horizontal="center" vertical="center"/>
    </xf>
    <xf numFmtId="9" fontId="18" fillId="0" borderId="4" xfId="12" applyFont="1" applyBorder="1" applyAlignment="1">
      <alignment horizontal="center" vertical="center"/>
    </xf>
    <xf numFmtId="9" fontId="0" fillId="0" borderId="3" xfId="12" applyFont="1" applyBorder="1" applyAlignment="1">
      <alignment horizontal="center" vertical="center"/>
    </xf>
    <xf numFmtId="9" fontId="0" fillId="0" borderId="12" xfId="12" applyFont="1" applyBorder="1" applyAlignment="1">
      <alignment horizontal="center" vertical="center"/>
    </xf>
    <xf numFmtId="9" fontId="25" fillId="2" borderId="27" xfId="12" applyFont="1" applyFill="1" applyBorder="1" applyAlignment="1">
      <alignment horizontal="center" vertical="center" wrapText="1"/>
    </xf>
    <xf numFmtId="9" fontId="16" fillId="0" borderId="4" xfId="12" applyFont="1" applyBorder="1" applyAlignment="1">
      <alignment horizontal="center" vertical="center" wrapText="1"/>
    </xf>
    <xf numFmtId="167" fontId="27" fillId="2" borderId="3" xfId="0" applyNumberFormat="1" applyFont="1" applyFill="1" applyBorder="1" applyAlignment="1">
      <alignment horizontal="center" vertical="center" wrapText="1"/>
    </xf>
    <xf numFmtId="167" fontId="27" fillId="0" borderId="3" xfId="0" applyNumberFormat="1" applyFont="1" applyBorder="1" applyAlignment="1">
      <alignment horizontal="center" vertical="center" wrapText="1"/>
    </xf>
    <xf numFmtId="9" fontId="18" fillId="0" borderId="26" xfId="12" applyFont="1" applyBorder="1" applyAlignment="1">
      <alignment horizontal="center" vertical="center"/>
    </xf>
    <xf numFmtId="0" fontId="24" fillId="3" borderId="37" xfId="1" applyFont="1" applyFill="1" applyBorder="1" applyAlignment="1">
      <alignment horizontal="center" vertical="center" wrapText="1"/>
    </xf>
    <xf numFmtId="0" fontId="24" fillId="3" borderId="40" xfId="1" applyFont="1" applyFill="1" applyBorder="1" applyAlignment="1">
      <alignment horizontal="center" vertical="center" wrapText="1"/>
    </xf>
    <xf numFmtId="0" fontId="24" fillId="3" borderId="38" xfId="1" applyFont="1" applyFill="1" applyBorder="1" applyAlignment="1">
      <alignment horizontal="center" vertical="center" wrapText="1"/>
    </xf>
    <xf numFmtId="0" fontId="25" fillId="0" borderId="3" xfId="1" applyFont="1" applyBorder="1" applyAlignment="1">
      <alignment horizontal="center" vertical="center" wrapText="1"/>
    </xf>
    <xf numFmtId="0" fontId="25" fillId="0" borderId="17" xfId="1" applyFont="1" applyBorder="1" applyAlignment="1">
      <alignment horizontal="center" vertical="center" wrapText="1"/>
    </xf>
    <xf numFmtId="0" fontId="27" fillId="2" borderId="3" xfId="0" applyFont="1" applyFill="1" applyBorder="1" applyAlignment="1">
      <alignment horizontal="center" vertical="center" wrapText="1"/>
    </xf>
    <xf numFmtId="0" fontId="27" fillId="0" borderId="3" xfId="0" applyFont="1" applyBorder="1" applyAlignment="1">
      <alignment horizontal="center" vertical="center" wrapText="1"/>
    </xf>
    <xf numFmtId="14" fontId="1" fillId="0" borderId="8" xfId="1" applyNumberFormat="1" applyFill="1" applyBorder="1" applyAlignment="1" applyProtection="1">
      <alignment horizontal="left" vertical="center"/>
      <protection locked="0"/>
    </xf>
    <xf numFmtId="14" fontId="1" fillId="0" borderId="7" xfId="1" applyNumberFormat="1" applyFill="1" applyBorder="1" applyAlignment="1" applyProtection="1">
      <alignment horizontal="left" vertical="center"/>
      <protection locked="0"/>
    </xf>
    <xf numFmtId="0" fontId="27" fillId="2" borderId="16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 wrapText="1"/>
    </xf>
    <xf numFmtId="0" fontId="27" fillId="2" borderId="4" xfId="0" applyFont="1" applyFill="1" applyBorder="1" applyAlignment="1">
      <alignment horizontal="center" vertical="center" wrapText="1"/>
    </xf>
    <xf numFmtId="49" fontId="27" fillId="2" borderId="3" xfId="0" applyNumberFormat="1" applyFont="1" applyFill="1" applyBorder="1" applyAlignment="1">
      <alignment horizontal="center" vertical="center" wrapText="1"/>
    </xf>
    <xf numFmtId="49" fontId="27" fillId="0" borderId="3" xfId="0" applyNumberFormat="1" applyFont="1" applyBorder="1" applyAlignment="1">
      <alignment horizontal="center" vertical="center" wrapText="1"/>
    </xf>
    <xf numFmtId="167" fontId="18" fillId="0" borderId="36" xfId="3" applyNumberFormat="1" applyFont="1" applyBorder="1" applyAlignment="1">
      <alignment horizontal="center" vertical="center"/>
    </xf>
    <xf numFmtId="0" fontId="25" fillId="6" borderId="2" xfId="1" applyFont="1" applyFill="1" applyBorder="1" applyAlignment="1">
      <alignment horizontal="center" vertical="center" wrapText="1"/>
    </xf>
    <xf numFmtId="0" fontId="16" fillId="6" borderId="11" xfId="1" applyFont="1" applyFill="1" applyBorder="1" applyAlignment="1">
      <alignment horizontal="center" vertical="center" wrapText="1"/>
    </xf>
    <xf numFmtId="9" fontId="25" fillId="6" borderId="2" xfId="12" applyFont="1" applyFill="1" applyBorder="1" applyAlignment="1">
      <alignment horizontal="center" vertical="center" wrapText="1"/>
    </xf>
    <xf numFmtId="9" fontId="16" fillId="6" borderId="11" xfId="12" applyFont="1" applyFill="1" applyBorder="1" applyAlignment="1">
      <alignment horizontal="center" vertical="center" wrapText="1"/>
    </xf>
    <xf numFmtId="0" fontId="16" fillId="4" borderId="4" xfId="1" applyFont="1" applyFill="1" applyBorder="1" applyAlignment="1" applyProtection="1">
      <alignment horizontal="center" vertical="center" wrapText="1" shrinkToFit="1"/>
      <protection locked="0"/>
    </xf>
    <xf numFmtId="0" fontId="0" fillId="4" borderId="3" xfId="0" applyFill="1" applyBorder="1" applyAlignment="1">
      <alignment horizontal="center" vertical="center" wrapText="1" shrinkToFit="1"/>
    </xf>
    <xf numFmtId="0" fontId="0" fillId="4" borderId="12" xfId="0" applyFill="1" applyBorder="1" applyAlignment="1">
      <alignment horizontal="center" vertical="center" wrapText="1" shrinkToFit="1"/>
    </xf>
    <xf numFmtId="0" fontId="16" fillId="0" borderId="4" xfId="1" applyFont="1" applyBorder="1" applyAlignment="1" applyProtection="1">
      <alignment horizontal="center" vertical="center" wrapText="1" shrinkToFit="1"/>
      <protection locked="0"/>
    </xf>
    <xf numFmtId="0" fontId="0" fillId="0" borderId="3" xfId="0" applyBorder="1" applyAlignment="1">
      <alignment horizontal="center" vertical="center" wrapText="1" shrinkToFit="1"/>
    </xf>
    <xf numFmtId="0" fontId="0" fillId="0" borderId="1" xfId="0" applyBorder="1" applyAlignment="1">
      <alignment horizontal="center" vertical="center" wrapText="1" shrinkToFit="1"/>
    </xf>
    <xf numFmtId="0" fontId="0" fillId="4" borderId="1" xfId="0" applyFill="1" applyBorder="1" applyAlignment="1">
      <alignment horizontal="center" vertical="center" wrapText="1" shrinkToFit="1"/>
    </xf>
    <xf numFmtId="0" fontId="0" fillId="0" borderId="12" xfId="0" applyBorder="1" applyAlignment="1">
      <alignment horizontal="center" vertical="center" wrapText="1" shrinkToFit="1"/>
    </xf>
    <xf numFmtId="9" fontId="25" fillId="2" borderId="4" xfId="12" applyFont="1" applyFill="1" applyBorder="1" applyAlignment="1" applyProtection="1">
      <alignment horizontal="center" vertical="center" wrapText="1"/>
    </xf>
    <xf numFmtId="9" fontId="25" fillId="2" borderId="12" xfId="12" applyFont="1" applyFill="1" applyBorder="1" applyAlignment="1" applyProtection="1">
      <alignment horizontal="center" vertical="center" wrapText="1"/>
    </xf>
    <xf numFmtId="0" fontId="25" fillId="2" borderId="3" xfId="1" applyFont="1" applyFill="1" applyBorder="1" applyAlignment="1" applyProtection="1">
      <alignment horizontal="center" vertical="center" wrapText="1"/>
    </xf>
    <xf numFmtId="0" fontId="16" fillId="0" borderId="12" xfId="1" applyFont="1" applyBorder="1" applyAlignment="1" applyProtection="1">
      <alignment horizontal="center" vertical="center" wrapText="1"/>
    </xf>
    <xf numFmtId="0" fontId="25" fillId="2" borderId="17" xfId="1" applyFont="1" applyFill="1" applyBorder="1" applyAlignment="1" applyProtection="1">
      <alignment horizontal="center" vertical="center" wrapText="1"/>
    </xf>
    <xf numFmtId="0" fontId="16" fillId="0" borderId="34" xfId="1" applyFont="1" applyBorder="1" applyAlignment="1" applyProtection="1">
      <alignment horizontal="center" vertical="center" wrapText="1"/>
    </xf>
    <xf numFmtId="167" fontId="25" fillId="2" borderId="4" xfId="1" applyNumberFormat="1" applyFont="1" applyFill="1" applyBorder="1" applyAlignment="1" applyProtection="1">
      <alignment horizontal="center" vertical="center" wrapText="1"/>
    </xf>
    <xf numFmtId="167" fontId="25" fillId="2" borderId="12" xfId="1" applyNumberFormat="1" applyFont="1" applyFill="1" applyBorder="1" applyAlignment="1" applyProtection="1">
      <alignment horizontal="center" vertical="center" wrapText="1"/>
    </xf>
    <xf numFmtId="0" fontId="24" fillId="3" borderId="13" xfId="1" applyFont="1" applyFill="1" applyBorder="1" applyAlignment="1" applyProtection="1">
      <alignment horizontal="center" vertical="center" wrapText="1"/>
    </xf>
    <xf numFmtId="0" fontId="24" fillId="3" borderId="14" xfId="1" applyFont="1" applyFill="1" applyBorder="1" applyAlignment="1" applyProtection="1">
      <alignment horizontal="center" vertical="center" wrapText="1"/>
    </xf>
    <xf numFmtId="0" fontId="25" fillId="2" borderId="16" xfId="1" applyFont="1" applyFill="1" applyBorder="1" applyAlignment="1" applyProtection="1">
      <alignment horizontal="center" vertical="center" wrapText="1"/>
    </xf>
    <xf numFmtId="0" fontId="25" fillId="2" borderId="22" xfId="1" applyFont="1" applyFill="1" applyBorder="1" applyAlignment="1" applyProtection="1">
      <alignment horizontal="center" vertical="center" wrapText="1"/>
    </xf>
    <xf numFmtId="0" fontId="25" fillId="2" borderId="1" xfId="1" applyFont="1" applyFill="1" applyBorder="1" applyAlignment="1" applyProtection="1">
      <alignment horizontal="center" vertical="center" wrapText="1"/>
    </xf>
    <xf numFmtId="0" fontId="16" fillId="2" borderId="11" xfId="1" applyFont="1" applyFill="1" applyBorder="1" applyAlignment="1" applyProtection="1">
      <alignment horizontal="center" vertical="center" wrapText="1"/>
    </xf>
    <xf numFmtId="0" fontId="25" fillId="2" borderId="9" xfId="1" applyFont="1" applyFill="1" applyBorder="1" applyAlignment="1" applyProtection="1">
      <alignment horizontal="center" vertical="center" wrapText="1"/>
    </xf>
    <xf numFmtId="0" fontId="25" fillId="2" borderId="10" xfId="1" applyFont="1" applyFill="1" applyBorder="1" applyAlignment="1" applyProtection="1">
      <alignment horizontal="center" vertical="center" wrapText="1"/>
    </xf>
    <xf numFmtId="0" fontId="25" fillId="2" borderId="32" xfId="1" applyFont="1" applyFill="1" applyBorder="1" applyAlignment="1" applyProtection="1">
      <alignment horizontal="center" vertical="center" wrapText="1"/>
    </xf>
    <xf numFmtId="0" fontId="25" fillId="2" borderId="33" xfId="1" applyFont="1" applyFill="1" applyBorder="1" applyAlignment="1" applyProtection="1">
      <alignment horizontal="center" vertical="center" wrapText="1"/>
    </xf>
    <xf numFmtId="0" fontId="25" fillId="2" borderId="4" xfId="1" applyFont="1" applyFill="1" applyBorder="1" applyAlignment="1" applyProtection="1">
      <alignment horizontal="center" vertical="center" wrapText="1"/>
    </xf>
    <xf numFmtId="0" fontId="25" fillId="2" borderId="12" xfId="1" applyFont="1" applyFill="1" applyBorder="1" applyAlignment="1" applyProtection="1">
      <alignment horizontal="center" vertical="center" wrapText="1"/>
    </xf>
    <xf numFmtId="3" fontId="16" fillId="0" borderId="2" xfId="1" applyNumberFormat="1" applyFont="1" applyBorder="1" applyAlignment="1" applyProtection="1">
      <alignment horizontal="center" vertical="center" wrapText="1"/>
      <protection locked="0"/>
    </xf>
    <xf numFmtId="3" fontId="16" fillId="0" borderId="1" xfId="1" applyNumberFormat="1" applyFont="1" applyBorder="1" applyAlignment="1" applyProtection="1">
      <alignment horizontal="center" vertical="center" wrapText="1"/>
      <protection locked="0"/>
    </xf>
    <xf numFmtId="167" fontId="16" fillId="0" borderId="0" xfId="1" applyNumberFormat="1" applyFont="1" applyBorder="1" applyAlignment="1" applyProtection="1">
      <alignment horizontal="right"/>
    </xf>
    <xf numFmtId="3" fontId="25" fillId="0" borderId="37" xfId="1" applyNumberFormat="1" applyFont="1" applyBorder="1" applyAlignment="1" applyProtection="1">
      <alignment horizontal="center" vertical="center"/>
    </xf>
    <xf numFmtId="3" fontId="25" fillId="0" borderId="38" xfId="1" applyNumberFormat="1" applyFont="1" applyBorder="1" applyAlignment="1" applyProtection="1">
      <alignment horizontal="center" vertical="center"/>
    </xf>
    <xf numFmtId="167" fontId="16" fillId="6" borderId="11" xfId="1" applyNumberFormat="1" applyFont="1" applyFill="1" applyBorder="1" applyAlignment="1" applyProtection="1">
      <alignment horizontal="right" vertical="center" wrapText="1"/>
    </xf>
    <xf numFmtId="167" fontId="16" fillId="6" borderId="27" xfId="1" applyNumberFormat="1" applyFont="1" applyFill="1" applyBorder="1" applyAlignment="1" applyProtection="1">
      <alignment horizontal="right" vertical="center" wrapText="1"/>
    </xf>
    <xf numFmtId="3" fontId="16" fillId="0" borderId="11" xfId="1" applyNumberFormat="1" applyFont="1" applyBorder="1" applyAlignment="1" applyProtection="1">
      <alignment horizontal="center" vertical="center" wrapText="1"/>
      <protection locked="0"/>
    </xf>
    <xf numFmtId="167" fontId="16" fillId="6" borderId="46" xfId="1" applyNumberFormat="1" applyFont="1" applyFill="1" applyBorder="1" applyAlignment="1" applyProtection="1">
      <alignment horizontal="right" vertical="center" wrapText="1"/>
    </xf>
    <xf numFmtId="167" fontId="16" fillId="6" borderId="47" xfId="1" applyNumberFormat="1" applyFont="1" applyFill="1" applyBorder="1" applyAlignment="1" applyProtection="1">
      <alignment horizontal="right" vertical="center" wrapText="1"/>
    </xf>
    <xf numFmtId="167" fontId="25" fillId="2" borderId="9" xfId="1" applyNumberFormat="1" applyFont="1" applyFill="1" applyBorder="1" applyAlignment="1" applyProtection="1">
      <alignment horizontal="center" vertical="center" wrapText="1"/>
    </xf>
    <xf numFmtId="167" fontId="25" fillId="2" borderId="10" xfId="1" applyNumberFormat="1" applyFont="1" applyFill="1" applyBorder="1" applyAlignment="1" applyProtection="1">
      <alignment horizontal="center" vertical="center" wrapText="1"/>
    </xf>
    <xf numFmtId="167" fontId="25" fillId="2" borderId="32" xfId="1" applyNumberFormat="1" applyFont="1" applyFill="1" applyBorder="1" applyAlignment="1" applyProtection="1">
      <alignment horizontal="center" vertical="center" wrapText="1"/>
    </xf>
    <xf numFmtId="167" fontId="25" fillId="2" borderId="33" xfId="1" applyNumberFormat="1" applyFont="1" applyFill="1" applyBorder="1" applyAlignment="1" applyProtection="1">
      <alignment horizontal="center" vertical="center" wrapText="1"/>
    </xf>
    <xf numFmtId="167" fontId="16" fillId="6" borderId="41" xfId="1" applyNumberFormat="1" applyFont="1" applyFill="1" applyBorder="1" applyAlignment="1" applyProtection="1">
      <alignment horizontal="right" vertical="center" wrapText="1"/>
    </xf>
    <xf numFmtId="167" fontId="16" fillId="6" borderId="42" xfId="1" applyNumberFormat="1" applyFont="1" applyFill="1" applyBorder="1" applyAlignment="1" applyProtection="1">
      <alignment horizontal="right" vertical="center" wrapText="1"/>
    </xf>
    <xf numFmtId="0" fontId="25" fillId="2" borderId="16" xfId="1" applyFont="1" applyFill="1" applyBorder="1" applyAlignment="1">
      <alignment horizontal="center" vertical="center" wrapText="1"/>
    </xf>
    <xf numFmtId="0" fontId="25" fillId="2" borderId="18" xfId="1" applyFont="1" applyFill="1" applyBorder="1" applyAlignment="1">
      <alignment horizontal="center" vertical="center" wrapText="1"/>
    </xf>
    <xf numFmtId="0" fontId="16" fillId="0" borderId="26" xfId="1" applyFont="1" applyBorder="1" applyAlignment="1" applyProtection="1">
      <alignment horizontal="center" vertical="center" wrapText="1" shrinkToFit="1"/>
      <protection locked="0"/>
    </xf>
    <xf numFmtId="0" fontId="16" fillId="0" borderId="3" xfId="1" applyFont="1" applyBorder="1" applyAlignment="1" applyProtection="1">
      <alignment horizontal="center" vertical="center" wrapText="1" shrinkToFit="1"/>
      <protection locked="0"/>
    </xf>
    <xf numFmtId="0" fontId="16" fillId="0" borderId="1" xfId="1" applyFont="1" applyBorder="1" applyAlignment="1" applyProtection="1">
      <alignment horizontal="center" vertical="center" wrapText="1" shrinkToFit="1"/>
      <protection locked="0"/>
    </xf>
    <xf numFmtId="0" fontId="16" fillId="4" borderId="26" xfId="1" applyFont="1" applyFill="1" applyBorder="1" applyAlignment="1" applyProtection="1">
      <alignment horizontal="center" vertical="center" wrapText="1" shrinkToFit="1"/>
      <protection locked="0"/>
    </xf>
    <xf numFmtId="0" fontId="16" fillId="4" borderId="3" xfId="1" applyFont="1" applyFill="1" applyBorder="1" applyAlignment="1" applyProtection="1">
      <alignment horizontal="center" vertical="center" wrapText="1" shrinkToFit="1"/>
      <protection locked="0"/>
    </xf>
    <xf numFmtId="0" fontId="16" fillId="4" borderId="1" xfId="1" applyFont="1" applyFill="1" applyBorder="1" applyAlignment="1" applyProtection="1">
      <alignment horizontal="center" vertical="center" wrapText="1" shrinkToFit="1"/>
      <protection locked="0"/>
    </xf>
    <xf numFmtId="0" fontId="16" fillId="4" borderId="12" xfId="1" applyFont="1" applyFill="1" applyBorder="1" applyAlignment="1" applyProtection="1">
      <alignment horizontal="center" vertical="center" wrapText="1" shrinkToFit="1"/>
      <protection locked="0"/>
    </xf>
    <xf numFmtId="0" fontId="16" fillId="0" borderId="12" xfId="1" applyFont="1" applyBorder="1" applyAlignment="1" applyProtection="1">
      <alignment horizontal="center" vertical="center" wrapText="1" shrinkToFit="1"/>
      <protection locked="0"/>
    </xf>
    <xf numFmtId="167" fontId="25" fillId="2" borderId="3" xfId="1" applyNumberFormat="1" applyFont="1" applyFill="1" applyBorder="1" applyAlignment="1">
      <alignment horizontal="center" vertical="center" wrapText="1"/>
    </xf>
    <xf numFmtId="167" fontId="16" fillId="0" borderId="1" xfId="1" applyNumberFormat="1" applyFont="1" applyBorder="1" applyAlignment="1">
      <alignment horizontal="center" vertical="center" wrapText="1"/>
    </xf>
    <xf numFmtId="9" fontId="25" fillId="2" borderId="3" xfId="12" applyFont="1" applyFill="1" applyBorder="1" applyAlignment="1" applyProtection="1">
      <alignment horizontal="center" vertical="center" wrapText="1"/>
    </xf>
    <xf numFmtId="9" fontId="16" fillId="0" borderId="1" xfId="12" applyFont="1" applyBorder="1" applyAlignment="1" applyProtection="1">
      <alignment horizontal="center" vertical="center" wrapText="1"/>
    </xf>
    <xf numFmtId="0" fontId="16" fillId="0" borderId="20" xfId="1" applyFont="1" applyBorder="1" applyAlignment="1">
      <alignment horizontal="center" vertical="center" wrapText="1" shrinkToFit="1"/>
    </xf>
    <xf numFmtId="0" fontId="0" fillId="0" borderId="16" xfId="0" applyBorder="1" applyAlignment="1">
      <alignment horizontal="center" vertical="center" shrinkToFit="1"/>
    </xf>
    <xf numFmtId="0" fontId="0" fillId="0" borderId="18" xfId="0" applyBorder="1" applyAlignment="1">
      <alignment horizontal="center" vertical="center" shrinkToFit="1"/>
    </xf>
    <xf numFmtId="49" fontId="25" fillId="2" borderId="3" xfId="1" applyNumberFormat="1" applyFont="1" applyFill="1" applyBorder="1" applyAlignment="1">
      <alignment horizontal="center" vertical="center" wrapText="1"/>
    </xf>
    <xf numFmtId="49" fontId="16" fillId="0" borderId="1" xfId="1" applyNumberFormat="1" applyFont="1" applyBorder="1" applyAlignment="1">
      <alignment horizontal="center" vertical="center" wrapText="1"/>
    </xf>
    <xf numFmtId="167" fontId="16" fillId="0" borderId="4" xfId="1" applyNumberFormat="1" applyFont="1" applyBorder="1" applyAlignment="1" applyProtection="1">
      <alignment horizontal="center" vertical="center" wrapText="1" shrinkToFit="1"/>
      <protection locked="0"/>
    </xf>
    <xf numFmtId="167" fontId="16" fillId="0" borderId="3" xfId="1" applyNumberFormat="1" applyFont="1" applyBorder="1" applyAlignment="1" applyProtection="1">
      <alignment horizontal="center" vertical="center" wrapText="1" shrinkToFit="1"/>
      <protection locked="0"/>
    </xf>
    <xf numFmtId="167" fontId="16" fillId="0" borderId="12" xfId="1" applyNumberFormat="1" applyFont="1" applyBorder="1" applyAlignment="1" applyProtection="1">
      <alignment horizontal="center" vertical="center" wrapText="1" shrinkToFit="1"/>
      <protection locked="0"/>
    </xf>
    <xf numFmtId="167" fontId="16" fillId="0" borderId="4" xfId="1" applyNumberFormat="1" applyFont="1" applyBorder="1" applyAlignment="1">
      <alignment horizontal="right" vertical="center" wrapText="1" shrinkToFit="1"/>
    </xf>
    <xf numFmtId="167" fontId="16" fillId="0" borderId="3" xfId="1" applyNumberFormat="1" applyFont="1" applyBorder="1" applyAlignment="1">
      <alignment horizontal="right" vertical="center" wrapText="1" shrinkToFit="1"/>
    </xf>
    <xf numFmtId="167" fontId="16" fillId="0" borderId="12" xfId="1" applyNumberFormat="1" applyFont="1" applyBorder="1" applyAlignment="1">
      <alignment horizontal="right" vertical="center" wrapText="1" shrinkToFit="1"/>
    </xf>
    <xf numFmtId="0" fontId="16" fillId="0" borderId="16" xfId="1" applyFont="1" applyBorder="1" applyAlignment="1">
      <alignment horizontal="center" vertical="center" wrapText="1" shrinkToFit="1"/>
    </xf>
    <xf numFmtId="0" fontId="0" fillId="0" borderId="22" xfId="0" applyBorder="1" applyAlignment="1">
      <alignment horizontal="center" vertical="center" shrinkToFit="1"/>
    </xf>
    <xf numFmtId="167" fontId="16" fillId="0" borderId="1" xfId="1" applyNumberFormat="1" applyFont="1" applyBorder="1" applyAlignment="1" applyProtection="1">
      <alignment horizontal="center" vertical="center" wrapText="1" shrinkToFit="1"/>
      <protection locked="0"/>
    </xf>
    <xf numFmtId="9" fontId="16" fillId="0" borderId="4" xfId="12" applyFont="1" applyBorder="1" applyAlignment="1" applyProtection="1">
      <alignment horizontal="right" vertical="center" wrapText="1" shrinkToFit="1"/>
    </xf>
    <xf numFmtId="9" fontId="16" fillId="0" borderId="3" xfId="12" applyFont="1" applyBorder="1" applyAlignment="1" applyProtection="1">
      <alignment horizontal="right" vertical="center" wrapText="1" shrinkToFit="1"/>
    </xf>
    <xf numFmtId="9" fontId="16" fillId="0" borderId="12" xfId="12" applyFont="1" applyBorder="1" applyAlignment="1" applyProtection="1">
      <alignment horizontal="right" vertical="center" wrapText="1" shrinkToFit="1"/>
    </xf>
    <xf numFmtId="9" fontId="25" fillId="2" borderId="3" xfId="12" applyFont="1" applyFill="1" applyBorder="1" applyAlignment="1">
      <alignment horizontal="center" vertical="center" wrapText="1"/>
    </xf>
    <xf numFmtId="9" fontId="16" fillId="0" borderId="3" xfId="12" applyFont="1" applyBorder="1" applyAlignment="1">
      <alignment horizontal="center" vertical="center" wrapText="1"/>
    </xf>
    <xf numFmtId="167" fontId="16" fillId="0" borderId="3" xfId="1" applyNumberFormat="1" applyFont="1" applyBorder="1" applyAlignment="1">
      <alignment horizontal="center" vertical="center" wrapText="1"/>
    </xf>
    <xf numFmtId="0" fontId="25" fillId="2" borderId="9" xfId="1" applyFont="1" applyFill="1" applyBorder="1" applyAlignment="1">
      <alignment horizontal="center" vertical="center" wrapText="1"/>
    </xf>
    <xf numFmtId="0" fontId="16" fillId="0" borderId="51" xfId="1" applyFont="1" applyBorder="1" applyAlignment="1">
      <alignment horizontal="center" vertical="center" wrapText="1"/>
    </xf>
    <xf numFmtId="49" fontId="25" fillId="2" borderId="1" xfId="1" applyNumberFormat="1" applyFont="1" applyFill="1" applyBorder="1" applyAlignment="1">
      <alignment horizontal="center" vertical="center" wrapText="1"/>
    </xf>
    <xf numFmtId="49" fontId="16" fillId="0" borderId="2" xfId="1" applyNumberFormat="1" applyFont="1" applyBorder="1" applyAlignment="1">
      <alignment horizontal="center" vertical="center" wrapText="1"/>
    </xf>
    <xf numFmtId="9" fontId="25" fillId="2" borderId="1" xfId="12" applyFont="1" applyFill="1" applyBorder="1" applyAlignment="1">
      <alignment horizontal="center" vertical="center" wrapText="1"/>
    </xf>
    <xf numFmtId="0" fontId="4" fillId="3" borderId="14" xfId="1" applyFont="1" applyFill="1" applyBorder="1" applyAlignment="1">
      <alignment horizontal="center" vertical="center" wrapText="1"/>
    </xf>
    <xf numFmtId="0" fontId="1" fillId="0" borderId="14" xfId="1" applyBorder="1" applyAlignment="1">
      <alignment horizontal="center" vertical="center" wrapText="1"/>
    </xf>
    <xf numFmtId="49" fontId="25" fillId="2" borderId="4" xfId="1" applyNumberFormat="1" applyFont="1" applyFill="1" applyBorder="1" applyAlignment="1">
      <alignment horizontal="center" vertical="center" wrapText="1"/>
    </xf>
    <xf numFmtId="167" fontId="25" fillId="2" borderId="1" xfId="1" applyNumberFormat="1" applyFont="1" applyFill="1" applyBorder="1" applyAlignment="1">
      <alignment horizontal="center" vertical="center" wrapText="1"/>
    </xf>
    <xf numFmtId="0" fontId="16" fillId="0" borderId="35" xfId="1" applyFont="1" applyBorder="1" applyAlignment="1">
      <alignment horizontal="center" vertical="center" wrapText="1" shrinkToFit="1"/>
    </xf>
    <xf numFmtId="9" fontId="16" fillId="0" borderId="3" xfId="12" applyFont="1" applyBorder="1" applyAlignment="1" applyProtection="1">
      <alignment horizontal="center" vertical="center" wrapText="1"/>
    </xf>
    <xf numFmtId="167" fontId="25" fillId="2" borderId="4" xfId="1" applyNumberFormat="1" applyFont="1" applyFill="1" applyBorder="1" applyAlignment="1">
      <alignment horizontal="center" vertical="center" wrapText="1"/>
    </xf>
    <xf numFmtId="0" fontId="25" fillId="2" borderId="39" xfId="1" applyFont="1" applyFill="1" applyBorder="1" applyAlignment="1">
      <alignment horizontal="center" vertical="center" wrapText="1"/>
    </xf>
    <xf numFmtId="0" fontId="25" fillId="2" borderId="19" xfId="1" applyFont="1" applyFill="1" applyBorder="1" applyAlignment="1">
      <alignment horizontal="center" vertical="center" wrapText="1"/>
    </xf>
    <xf numFmtId="0" fontId="16" fillId="0" borderId="18" xfId="1" applyFont="1" applyBorder="1" applyAlignment="1">
      <alignment horizontal="center" vertical="center" wrapText="1" shrinkToFit="1"/>
    </xf>
    <xf numFmtId="9" fontId="25" fillId="2" borderId="1" xfId="12" applyFont="1" applyFill="1" applyBorder="1" applyAlignment="1" applyProtection="1">
      <alignment horizontal="center" vertical="center" wrapText="1"/>
    </xf>
    <xf numFmtId="0" fontId="25" fillId="2" borderId="22" xfId="1" applyFont="1" applyFill="1" applyBorder="1" applyAlignment="1">
      <alignment horizontal="center" vertical="center" wrapText="1"/>
    </xf>
    <xf numFmtId="0" fontId="16" fillId="0" borderId="16" xfId="1" applyFont="1" applyBorder="1" applyAlignment="1">
      <alignment horizontal="center" vertical="center" shrinkToFit="1"/>
    </xf>
    <xf numFmtId="9" fontId="18" fillId="0" borderId="4" xfId="12" applyFont="1" applyBorder="1" applyAlignment="1">
      <alignment horizontal="right" vertical="center"/>
    </xf>
    <xf numFmtId="9" fontId="18" fillId="0" borderId="3" xfId="12" applyFont="1" applyBorder="1" applyAlignment="1">
      <alignment horizontal="right" vertical="center"/>
    </xf>
    <xf numFmtId="9" fontId="18" fillId="0" borderId="12" xfId="12" applyFont="1" applyBorder="1" applyAlignment="1">
      <alignment horizontal="right" vertical="center"/>
    </xf>
    <xf numFmtId="167" fontId="18" fillId="0" borderId="4" xfId="3" applyNumberFormat="1" applyFont="1" applyBorder="1" applyAlignment="1">
      <alignment horizontal="right" vertical="center"/>
    </xf>
    <xf numFmtId="167" fontId="18" fillId="0" borderId="3" xfId="3" applyNumberFormat="1" applyFont="1" applyBorder="1" applyAlignment="1">
      <alignment horizontal="right" vertical="center"/>
    </xf>
    <xf numFmtId="167" fontId="18" fillId="0" borderId="12" xfId="3" applyNumberFormat="1" applyFont="1" applyBorder="1" applyAlignment="1">
      <alignment horizontal="right" vertical="center"/>
    </xf>
    <xf numFmtId="167" fontId="16" fillId="0" borderId="2" xfId="1" applyNumberFormat="1" applyFont="1" applyBorder="1" applyAlignment="1">
      <alignment horizontal="center" vertical="center" wrapText="1"/>
    </xf>
    <xf numFmtId="0" fontId="25" fillId="0" borderId="2" xfId="1" applyFont="1" applyBorder="1" applyAlignment="1">
      <alignment horizontal="center" vertical="center" wrapText="1"/>
    </xf>
    <xf numFmtId="49" fontId="25" fillId="0" borderId="2" xfId="1" applyNumberFormat="1" applyFont="1" applyBorder="1" applyAlignment="1">
      <alignment horizontal="center" vertical="center" wrapText="1"/>
    </xf>
    <xf numFmtId="0" fontId="4" fillId="3" borderId="13" xfId="1" applyFont="1" applyFill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167" fontId="18" fillId="0" borderId="4" xfId="0" applyNumberFormat="1" applyFont="1" applyBorder="1" applyAlignment="1">
      <alignment horizontal="center" vertical="center"/>
    </xf>
    <xf numFmtId="167" fontId="18" fillId="0" borderId="3" xfId="0" applyNumberFormat="1" applyFont="1" applyBorder="1" applyAlignment="1">
      <alignment horizontal="center" vertical="center"/>
    </xf>
    <xf numFmtId="167" fontId="18" fillId="0" borderId="12" xfId="0" applyNumberFormat="1" applyFont="1" applyBorder="1" applyAlignment="1">
      <alignment horizontal="center" vertical="center"/>
    </xf>
    <xf numFmtId="167" fontId="18" fillId="0" borderId="4" xfId="0" applyNumberFormat="1" applyFont="1" applyBorder="1" applyAlignment="1">
      <alignment horizontal="right" vertical="center"/>
    </xf>
    <xf numFmtId="167" fontId="18" fillId="0" borderId="3" xfId="0" applyNumberFormat="1" applyFont="1" applyBorder="1" applyAlignment="1">
      <alignment horizontal="right" vertical="center"/>
    </xf>
    <xf numFmtId="167" fontId="18" fillId="0" borderId="12" xfId="0" applyNumberFormat="1" applyFont="1" applyBorder="1" applyAlignment="1">
      <alignment horizontal="right" vertical="center"/>
    </xf>
    <xf numFmtId="0" fontId="33" fillId="0" borderId="52" xfId="0" applyFont="1" applyBorder="1" applyAlignment="1">
      <alignment horizontal="center" vertical="center" textRotation="90"/>
    </xf>
    <xf numFmtId="0" fontId="25" fillId="0" borderId="21" xfId="1" applyFont="1" applyBorder="1" applyAlignment="1">
      <alignment horizontal="center" vertical="center" wrapText="1"/>
    </xf>
    <xf numFmtId="0" fontId="18" fillId="0" borderId="20" xfId="0" applyFont="1" applyBorder="1" applyAlignment="1">
      <alignment horizontal="center" vertical="center" wrapText="1"/>
    </xf>
    <xf numFmtId="0" fontId="18" fillId="0" borderId="16" xfId="0" applyFont="1" applyBorder="1" applyAlignment="1">
      <alignment horizontal="center" vertical="center"/>
    </xf>
    <xf numFmtId="0" fontId="18" fillId="0" borderId="22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18" fillId="0" borderId="12" xfId="0" applyFont="1" applyBorder="1" applyAlignment="1">
      <alignment horizontal="center" vertical="center" wrapText="1"/>
    </xf>
    <xf numFmtId="0" fontId="18" fillId="0" borderId="4" xfId="0" applyFont="1" applyBorder="1" applyAlignment="1" applyProtection="1">
      <alignment horizontal="center" vertical="center"/>
      <protection locked="0"/>
    </xf>
    <xf numFmtId="0" fontId="18" fillId="0" borderId="3" xfId="0" applyFont="1" applyBorder="1" applyAlignment="1" applyProtection="1">
      <alignment horizontal="center" vertical="center"/>
      <protection locked="0"/>
    </xf>
    <xf numFmtId="0" fontId="18" fillId="0" borderId="12" xfId="0" applyFont="1" applyBorder="1" applyAlignment="1" applyProtection="1">
      <alignment horizontal="center" vertical="center"/>
      <protection locked="0"/>
    </xf>
    <xf numFmtId="9" fontId="25" fillId="2" borderId="8" xfId="12" applyFont="1" applyFill="1" applyBorder="1" applyAlignment="1">
      <alignment horizontal="center" vertical="center" wrapText="1"/>
    </xf>
    <xf numFmtId="9" fontId="25" fillId="0" borderId="8" xfId="12" applyFont="1" applyBorder="1" applyAlignment="1">
      <alignment horizontal="center" vertical="center" wrapText="1"/>
    </xf>
    <xf numFmtId="167" fontId="25" fillId="2" borderId="8" xfId="1" applyNumberFormat="1" applyFont="1" applyFill="1" applyBorder="1" applyAlignment="1">
      <alignment horizontal="center" vertical="center" wrapText="1"/>
    </xf>
    <xf numFmtId="167" fontId="25" fillId="0" borderId="8" xfId="1" applyNumberFormat="1" applyFont="1" applyBorder="1" applyAlignment="1">
      <alignment horizontal="center" vertical="center" wrapText="1"/>
    </xf>
    <xf numFmtId="0" fontId="18" fillId="0" borderId="26" xfId="0" applyFont="1" applyBorder="1" applyAlignment="1" applyProtection="1">
      <alignment horizontal="center" vertical="center"/>
      <protection locked="0"/>
    </xf>
  </cellXfs>
  <cellStyles count="16">
    <cellStyle name="Comma" xfId="13" builtinId="3"/>
    <cellStyle name="Millares 2" xfId="7"/>
    <cellStyle name="Millares 2 2" xfId="11"/>
    <cellStyle name="Moneda 2" xfId="4"/>
    <cellStyle name="Moneda 2 2" xfId="8"/>
    <cellStyle name="Moneda 3" xfId="6"/>
    <cellStyle name="Moneda 3 2" xfId="10"/>
    <cellStyle name="Moneda 4" xfId="9"/>
    <cellStyle name="Normal" xfId="0" builtinId="0"/>
    <cellStyle name="Normal 2" xfId="1"/>
    <cellStyle name="Normal 2 2" xfId="5"/>
    <cellStyle name="Normal 3" xfId="3"/>
    <cellStyle name="Normal 3 2" xfId="14"/>
    <cellStyle name="Normal_Hoja1 2" xfId="2"/>
    <cellStyle name="Percent" xfId="12" builtinId="5"/>
    <cellStyle name="Porcentaje 2" xfId="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5.emf"/><Relationship Id="rId2" Type="http://schemas.openxmlformats.org/officeDocument/2006/relationships/image" Target="../media/image54.emf"/><Relationship Id="rId1" Type="http://schemas.openxmlformats.org/officeDocument/2006/relationships/image" Target="../media/image24.jpeg"/><Relationship Id="rId5" Type="http://schemas.openxmlformats.org/officeDocument/2006/relationships/image" Target="../media/image57.emf"/><Relationship Id="rId4" Type="http://schemas.openxmlformats.org/officeDocument/2006/relationships/image" Target="../media/image56.emf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9.emf"/><Relationship Id="rId2" Type="http://schemas.openxmlformats.org/officeDocument/2006/relationships/image" Target="../media/image58.emf"/><Relationship Id="rId1" Type="http://schemas.openxmlformats.org/officeDocument/2006/relationships/image" Target="../media/image24.jpeg"/><Relationship Id="rId4" Type="http://schemas.openxmlformats.org/officeDocument/2006/relationships/image" Target="../media/image60.emf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7.emf"/><Relationship Id="rId3" Type="http://schemas.openxmlformats.org/officeDocument/2006/relationships/image" Target="../media/image62.emf"/><Relationship Id="rId7" Type="http://schemas.openxmlformats.org/officeDocument/2006/relationships/image" Target="../media/image66.emf"/><Relationship Id="rId2" Type="http://schemas.openxmlformats.org/officeDocument/2006/relationships/image" Target="../media/image61.emf"/><Relationship Id="rId1" Type="http://schemas.openxmlformats.org/officeDocument/2006/relationships/image" Target="../media/image24.jpeg"/><Relationship Id="rId6" Type="http://schemas.openxmlformats.org/officeDocument/2006/relationships/image" Target="../media/image65.emf"/><Relationship Id="rId5" Type="http://schemas.openxmlformats.org/officeDocument/2006/relationships/image" Target="../media/image64.emf"/><Relationship Id="rId4" Type="http://schemas.openxmlformats.org/officeDocument/2006/relationships/image" Target="../media/image63.emf"/><Relationship Id="rId9" Type="http://schemas.openxmlformats.org/officeDocument/2006/relationships/image" Target="../media/image68.emf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emf"/><Relationship Id="rId2" Type="http://schemas.openxmlformats.org/officeDocument/2006/relationships/image" Target="../media/image70.emf"/><Relationship Id="rId1" Type="http://schemas.openxmlformats.org/officeDocument/2006/relationships/image" Target="../media/image69.emf"/><Relationship Id="rId5" Type="http://schemas.openxmlformats.org/officeDocument/2006/relationships/image" Target="../media/image24.jpeg"/><Relationship Id="rId4" Type="http://schemas.openxmlformats.org/officeDocument/2006/relationships/image" Target="../media/image72.emf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4.emf"/><Relationship Id="rId7" Type="http://schemas.openxmlformats.org/officeDocument/2006/relationships/image" Target="../media/image78.emf"/><Relationship Id="rId2" Type="http://schemas.openxmlformats.org/officeDocument/2006/relationships/image" Target="../media/image73.emf"/><Relationship Id="rId1" Type="http://schemas.openxmlformats.org/officeDocument/2006/relationships/image" Target="../media/image24.jpeg"/><Relationship Id="rId6" Type="http://schemas.openxmlformats.org/officeDocument/2006/relationships/image" Target="../media/image77.emf"/><Relationship Id="rId5" Type="http://schemas.openxmlformats.org/officeDocument/2006/relationships/image" Target="../media/image76.emf"/><Relationship Id="rId4" Type="http://schemas.openxmlformats.org/officeDocument/2006/relationships/image" Target="../media/image75.emf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0.png"/><Relationship Id="rId2" Type="http://schemas.openxmlformats.org/officeDocument/2006/relationships/image" Target="../media/image79.png"/><Relationship Id="rId1" Type="http://schemas.openxmlformats.org/officeDocument/2006/relationships/image" Target="../media/image24.jpeg"/><Relationship Id="rId5" Type="http://schemas.openxmlformats.org/officeDocument/2006/relationships/image" Target="../media/image82.png"/><Relationship Id="rId4" Type="http://schemas.openxmlformats.org/officeDocument/2006/relationships/image" Target="../media/image8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5.png"/><Relationship Id="rId2" Type="http://schemas.openxmlformats.org/officeDocument/2006/relationships/image" Target="../media/image84.png"/><Relationship Id="rId1" Type="http://schemas.openxmlformats.org/officeDocument/2006/relationships/image" Target="../media/image83.png"/><Relationship Id="rId6" Type="http://schemas.openxmlformats.org/officeDocument/2006/relationships/image" Target="../media/image24.jpeg"/><Relationship Id="rId5" Type="http://schemas.openxmlformats.org/officeDocument/2006/relationships/image" Target="../media/image87.png"/><Relationship Id="rId4" Type="http://schemas.openxmlformats.org/officeDocument/2006/relationships/image" Target="../media/image86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9.emf"/><Relationship Id="rId7" Type="http://schemas.openxmlformats.org/officeDocument/2006/relationships/image" Target="../media/image93.emf"/><Relationship Id="rId2" Type="http://schemas.openxmlformats.org/officeDocument/2006/relationships/image" Target="../media/image88.emf"/><Relationship Id="rId1" Type="http://schemas.openxmlformats.org/officeDocument/2006/relationships/image" Target="../media/image24.jpeg"/><Relationship Id="rId6" Type="http://schemas.openxmlformats.org/officeDocument/2006/relationships/image" Target="../media/image92.emf"/><Relationship Id="rId5" Type="http://schemas.openxmlformats.org/officeDocument/2006/relationships/image" Target="../media/image91.emf"/><Relationship Id="rId4" Type="http://schemas.openxmlformats.org/officeDocument/2006/relationships/image" Target="../media/image90.emf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0.emf"/><Relationship Id="rId13" Type="http://schemas.openxmlformats.org/officeDocument/2006/relationships/image" Target="../media/image105.emf"/><Relationship Id="rId18" Type="http://schemas.openxmlformats.org/officeDocument/2006/relationships/image" Target="../media/image110.emf"/><Relationship Id="rId26" Type="http://schemas.openxmlformats.org/officeDocument/2006/relationships/image" Target="../media/image118.png"/><Relationship Id="rId39" Type="http://schemas.openxmlformats.org/officeDocument/2006/relationships/image" Target="../media/image131.emf"/><Relationship Id="rId3" Type="http://schemas.openxmlformats.org/officeDocument/2006/relationships/image" Target="../media/image95.emf"/><Relationship Id="rId21" Type="http://schemas.openxmlformats.org/officeDocument/2006/relationships/image" Target="../media/image113.png"/><Relationship Id="rId34" Type="http://schemas.openxmlformats.org/officeDocument/2006/relationships/image" Target="../media/image126.emf"/><Relationship Id="rId42" Type="http://schemas.openxmlformats.org/officeDocument/2006/relationships/image" Target="../media/image134.emf"/><Relationship Id="rId7" Type="http://schemas.openxmlformats.org/officeDocument/2006/relationships/image" Target="../media/image99.emf"/><Relationship Id="rId12" Type="http://schemas.openxmlformats.org/officeDocument/2006/relationships/image" Target="../media/image104.emf"/><Relationship Id="rId17" Type="http://schemas.openxmlformats.org/officeDocument/2006/relationships/image" Target="../media/image109.emf"/><Relationship Id="rId25" Type="http://schemas.openxmlformats.org/officeDocument/2006/relationships/image" Target="../media/image117.png"/><Relationship Id="rId33" Type="http://schemas.openxmlformats.org/officeDocument/2006/relationships/image" Target="../media/image125.emf"/><Relationship Id="rId38" Type="http://schemas.openxmlformats.org/officeDocument/2006/relationships/image" Target="../media/image130.emf"/><Relationship Id="rId2" Type="http://schemas.openxmlformats.org/officeDocument/2006/relationships/image" Target="../media/image94.emf"/><Relationship Id="rId16" Type="http://schemas.openxmlformats.org/officeDocument/2006/relationships/image" Target="../media/image108.emf"/><Relationship Id="rId20" Type="http://schemas.openxmlformats.org/officeDocument/2006/relationships/image" Target="../media/image112.png"/><Relationship Id="rId29" Type="http://schemas.openxmlformats.org/officeDocument/2006/relationships/image" Target="../media/image121.emf"/><Relationship Id="rId41" Type="http://schemas.openxmlformats.org/officeDocument/2006/relationships/image" Target="../media/image133.emf"/><Relationship Id="rId1" Type="http://schemas.openxmlformats.org/officeDocument/2006/relationships/image" Target="../media/image24.jpeg"/><Relationship Id="rId6" Type="http://schemas.openxmlformats.org/officeDocument/2006/relationships/image" Target="../media/image98.emf"/><Relationship Id="rId11" Type="http://schemas.openxmlformats.org/officeDocument/2006/relationships/image" Target="../media/image103.emf"/><Relationship Id="rId24" Type="http://schemas.openxmlformats.org/officeDocument/2006/relationships/image" Target="../media/image116.png"/><Relationship Id="rId32" Type="http://schemas.openxmlformats.org/officeDocument/2006/relationships/image" Target="../media/image124.emf"/><Relationship Id="rId37" Type="http://schemas.openxmlformats.org/officeDocument/2006/relationships/image" Target="../media/image129.png"/><Relationship Id="rId40" Type="http://schemas.openxmlformats.org/officeDocument/2006/relationships/image" Target="../media/image132.emf"/><Relationship Id="rId5" Type="http://schemas.openxmlformats.org/officeDocument/2006/relationships/image" Target="../media/image97.emf"/><Relationship Id="rId15" Type="http://schemas.openxmlformats.org/officeDocument/2006/relationships/image" Target="../media/image107.emf"/><Relationship Id="rId23" Type="http://schemas.openxmlformats.org/officeDocument/2006/relationships/image" Target="../media/image115.png"/><Relationship Id="rId28" Type="http://schemas.openxmlformats.org/officeDocument/2006/relationships/image" Target="../media/image120.emf"/><Relationship Id="rId36" Type="http://schemas.openxmlformats.org/officeDocument/2006/relationships/image" Target="../media/image128.emf"/><Relationship Id="rId10" Type="http://schemas.openxmlformats.org/officeDocument/2006/relationships/image" Target="../media/image102.emf"/><Relationship Id="rId19" Type="http://schemas.openxmlformats.org/officeDocument/2006/relationships/image" Target="../media/image111.emf"/><Relationship Id="rId31" Type="http://schemas.openxmlformats.org/officeDocument/2006/relationships/image" Target="../media/image123.emf"/><Relationship Id="rId44" Type="http://schemas.openxmlformats.org/officeDocument/2006/relationships/image" Target="../media/image136.emf"/><Relationship Id="rId4" Type="http://schemas.openxmlformats.org/officeDocument/2006/relationships/image" Target="../media/image96.emf"/><Relationship Id="rId9" Type="http://schemas.openxmlformats.org/officeDocument/2006/relationships/image" Target="../media/image101.emf"/><Relationship Id="rId14" Type="http://schemas.openxmlformats.org/officeDocument/2006/relationships/image" Target="../media/image106.emf"/><Relationship Id="rId22" Type="http://schemas.openxmlformats.org/officeDocument/2006/relationships/image" Target="../media/image114.png"/><Relationship Id="rId27" Type="http://schemas.openxmlformats.org/officeDocument/2006/relationships/image" Target="../media/image119.emf"/><Relationship Id="rId30" Type="http://schemas.openxmlformats.org/officeDocument/2006/relationships/image" Target="../media/image122.emf"/><Relationship Id="rId35" Type="http://schemas.openxmlformats.org/officeDocument/2006/relationships/image" Target="../media/image127.emf"/><Relationship Id="rId43" Type="http://schemas.openxmlformats.org/officeDocument/2006/relationships/image" Target="../media/image135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1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1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emf"/><Relationship Id="rId7" Type="http://schemas.openxmlformats.org/officeDocument/2006/relationships/image" Target="../media/image24.jpeg"/><Relationship Id="rId2" Type="http://schemas.openxmlformats.org/officeDocument/2006/relationships/image" Target="../media/image19.emf"/><Relationship Id="rId1" Type="http://schemas.openxmlformats.org/officeDocument/2006/relationships/image" Target="../media/image18.emf"/><Relationship Id="rId6" Type="http://schemas.openxmlformats.org/officeDocument/2006/relationships/image" Target="../media/image23.emf"/><Relationship Id="rId5" Type="http://schemas.openxmlformats.org/officeDocument/2006/relationships/image" Target="../media/image22.emf"/><Relationship Id="rId4" Type="http://schemas.openxmlformats.org/officeDocument/2006/relationships/image" Target="../media/image21.emf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emf"/><Relationship Id="rId3" Type="http://schemas.openxmlformats.org/officeDocument/2006/relationships/image" Target="../media/image26.emf"/><Relationship Id="rId7" Type="http://schemas.openxmlformats.org/officeDocument/2006/relationships/image" Target="../media/image30.emf"/><Relationship Id="rId2" Type="http://schemas.openxmlformats.org/officeDocument/2006/relationships/image" Target="../media/image25.emf"/><Relationship Id="rId1" Type="http://schemas.openxmlformats.org/officeDocument/2006/relationships/image" Target="../media/image24.jpeg"/><Relationship Id="rId6" Type="http://schemas.openxmlformats.org/officeDocument/2006/relationships/image" Target="../media/image29.emf"/><Relationship Id="rId5" Type="http://schemas.openxmlformats.org/officeDocument/2006/relationships/image" Target="../media/image28.emf"/><Relationship Id="rId10" Type="http://schemas.openxmlformats.org/officeDocument/2006/relationships/image" Target="../media/image33.emf"/><Relationship Id="rId4" Type="http://schemas.openxmlformats.org/officeDocument/2006/relationships/image" Target="../media/image27.emf"/><Relationship Id="rId9" Type="http://schemas.openxmlformats.org/officeDocument/2006/relationships/image" Target="../media/image32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emf"/><Relationship Id="rId7" Type="http://schemas.openxmlformats.org/officeDocument/2006/relationships/image" Target="../media/image39.emf"/><Relationship Id="rId2" Type="http://schemas.openxmlformats.org/officeDocument/2006/relationships/image" Target="../media/image34.emf"/><Relationship Id="rId1" Type="http://schemas.openxmlformats.org/officeDocument/2006/relationships/image" Target="../media/image24.jpeg"/><Relationship Id="rId6" Type="http://schemas.openxmlformats.org/officeDocument/2006/relationships/image" Target="../media/image38.emf"/><Relationship Id="rId5" Type="http://schemas.openxmlformats.org/officeDocument/2006/relationships/image" Target="../media/image37.emf"/><Relationship Id="rId4" Type="http://schemas.openxmlformats.org/officeDocument/2006/relationships/image" Target="../media/image36.emf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emf"/><Relationship Id="rId3" Type="http://schemas.openxmlformats.org/officeDocument/2006/relationships/image" Target="../media/image41.emf"/><Relationship Id="rId7" Type="http://schemas.openxmlformats.org/officeDocument/2006/relationships/image" Target="../media/image45.emf"/><Relationship Id="rId2" Type="http://schemas.openxmlformats.org/officeDocument/2006/relationships/image" Target="../media/image40.emf"/><Relationship Id="rId1" Type="http://schemas.openxmlformats.org/officeDocument/2006/relationships/image" Target="../media/image24.jpeg"/><Relationship Id="rId6" Type="http://schemas.openxmlformats.org/officeDocument/2006/relationships/image" Target="../media/image44.emf"/><Relationship Id="rId5" Type="http://schemas.openxmlformats.org/officeDocument/2006/relationships/image" Target="../media/image43.emf"/><Relationship Id="rId10" Type="http://schemas.openxmlformats.org/officeDocument/2006/relationships/image" Target="../media/image48.emf"/><Relationship Id="rId4" Type="http://schemas.openxmlformats.org/officeDocument/2006/relationships/image" Target="../media/image42.emf"/><Relationship Id="rId9" Type="http://schemas.openxmlformats.org/officeDocument/2006/relationships/image" Target="../media/image47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.emf"/><Relationship Id="rId2" Type="http://schemas.openxmlformats.org/officeDocument/2006/relationships/image" Target="../media/image49.emf"/><Relationship Id="rId1" Type="http://schemas.openxmlformats.org/officeDocument/2006/relationships/image" Target="../media/image24.jpeg"/><Relationship Id="rId6" Type="http://schemas.openxmlformats.org/officeDocument/2006/relationships/image" Target="../media/image53.emf"/><Relationship Id="rId5" Type="http://schemas.openxmlformats.org/officeDocument/2006/relationships/image" Target="../media/image52.emf"/><Relationship Id="rId4" Type="http://schemas.openxmlformats.org/officeDocument/2006/relationships/image" Target="../media/image5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396875</xdr:colOff>
      <xdr:row>1</xdr:row>
      <xdr:rowOff>6350</xdr:rowOff>
    </xdr:from>
    <xdr:ext cx="1359526" cy="1411450"/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6875" y="244475"/>
          <a:ext cx="1359526" cy="1411450"/>
        </a:xfrm>
        <a:prstGeom prst="rect">
          <a:avLst/>
        </a:prstGeom>
      </xdr:spPr>
    </xdr:pic>
    <xdr:clientData/>
  </xdr:oneCellAnchor>
  <xdr:oneCellAnchor>
    <xdr:from>
      <xdr:col>2</xdr:col>
      <xdr:colOff>144318</xdr:colOff>
      <xdr:row>47</xdr:row>
      <xdr:rowOff>124113</xdr:rowOff>
    </xdr:from>
    <xdr:ext cx="2892136" cy="2008909"/>
    <xdr:pic>
      <xdr:nvPicPr>
        <xdr:cNvPr id="3" name="Imagen 2" descr="Imagen 41.png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16268" y="12354213"/>
          <a:ext cx="2892136" cy="2008909"/>
        </a:xfrm>
        <a:prstGeom prst="rect">
          <a:avLst/>
        </a:prstGeom>
      </xdr:spPr>
    </xdr:pic>
    <xdr:clientData/>
  </xdr:oneCellAnchor>
  <xdr:oneCellAnchor>
    <xdr:from>
      <xdr:col>2</xdr:col>
      <xdr:colOff>127000</xdr:colOff>
      <xdr:row>17</xdr:row>
      <xdr:rowOff>111125</xdr:rowOff>
    </xdr:from>
    <xdr:ext cx="2915228" cy="2032000"/>
    <xdr:pic>
      <xdr:nvPicPr>
        <xdr:cNvPr id="4" name="Imagen 3" descr="Imagen 37.png">
          <a:extLst>
            <a:ext uri="{FF2B5EF4-FFF2-40B4-BE49-F238E27FC236}">
              <a16:creationId xmlns="" xmlns:a16="http://schemas.microsoft.com/office/drawing/2014/main" id="{E4A85B5A-7D68-430B-8C17-011DF4D6D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98950" y="4625975"/>
          <a:ext cx="2915228" cy="2032000"/>
        </a:xfrm>
        <a:prstGeom prst="rect">
          <a:avLst/>
        </a:prstGeom>
      </xdr:spPr>
    </xdr:pic>
    <xdr:clientData/>
  </xdr:oneCellAnchor>
  <xdr:twoCellAnchor editAs="oneCell">
    <xdr:from>
      <xdr:col>2</xdr:col>
      <xdr:colOff>63500</xdr:colOff>
      <xdr:row>27</xdr:row>
      <xdr:rowOff>142875</xdr:rowOff>
    </xdr:from>
    <xdr:to>
      <xdr:col>2</xdr:col>
      <xdr:colOff>3028142</xdr:colOff>
      <xdr:row>35</xdr:row>
      <xdr:rowOff>95764</xdr:rowOff>
    </xdr:to>
    <xdr:pic>
      <xdr:nvPicPr>
        <xdr:cNvPr id="5" name="Imagen 4" descr="Imagen 38.png">
          <a:extLst>
            <a:ext uri="{FF2B5EF4-FFF2-40B4-BE49-F238E27FC236}">
              <a16:creationId xmlns="" xmlns:a16="http://schemas.microsoft.com/office/drawing/2014/main" id="{08FDB9B8-F83F-4246-BEB5-6C7300E9A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35450" y="7229475"/>
          <a:ext cx="2964642" cy="2010289"/>
        </a:xfrm>
        <a:prstGeom prst="rect">
          <a:avLst/>
        </a:prstGeom>
      </xdr:spPr>
    </xdr:pic>
    <xdr:clientData/>
  </xdr:twoCellAnchor>
  <xdr:oneCellAnchor>
    <xdr:from>
      <xdr:col>2</xdr:col>
      <xdr:colOff>222250</xdr:colOff>
      <xdr:row>37</xdr:row>
      <xdr:rowOff>190500</xdr:rowOff>
    </xdr:from>
    <xdr:ext cx="2730499" cy="1916545"/>
    <xdr:pic>
      <xdr:nvPicPr>
        <xdr:cNvPr id="6" name="Imagen 5" descr="Imagen 40.png">
          <a:extLst>
            <a:ext uri="{FF2B5EF4-FFF2-40B4-BE49-F238E27FC236}">
              <a16:creationId xmlns="" xmlns:a16="http://schemas.microsoft.com/office/drawing/2014/main" id="{079551C3-9A23-4347-986E-F9E807A13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394200" y="9848850"/>
          <a:ext cx="2730499" cy="1916545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357187</xdr:colOff>
      <xdr:row>1</xdr:row>
      <xdr:rowOff>63500</xdr:rowOff>
    </xdr:from>
    <xdr:to>
      <xdr:col>0</xdr:col>
      <xdr:colOff>1733699</xdr:colOff>
      <xdr:row>6</xdr:row>
      <xdr:rowOff>206692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F3CEBDF3-1BB8-4373-824D-E17AD39E2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7" y="311150"/>
          <a:ext cx="1365082" cy="1389062"/>
        </a:xfrm>
        <a:prstGeom prst="rect">
          <a:avLst/>
        </a:prstGeom>
      </xdr:spPr>
    </xdr:pic>
    <xdr:clientData/>
  </xdr:twoCellAnchor>
  <xdr:twoCellAnchor editAs="oneCell">
    <xdr:from>
      <xdr:col>2</xdr:col>
      <xdr:colOff>258535</xdr:colOff>
      <xdr:row>18</xdr:row>
      <xdr:rowOff>122464</xdr:rowOff>
    </xdr:from>
    <xdr:to>
      <xdr:col>2</xdr:col>
      <xdr:colOff>1809750</xdr:colOff>
      <xdr:row>24</xdr:row>
      <xdr:rowOff>2268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F7511E68-85D3-4415-A648-1A5995DC04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635"/>
        <a:stretch/>
      </xdr:blipFill>
      <xdr:spPr bwMode="auto">
        <a:xfrm>
          <a:off x="4652735" y="4484914"/>
          <a:ext cx="1551215" cy="147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326572</xdr:colOff>
      <xdr:row>29</xdr:row>
      <xdr:rowOff>190501</xdr:rowOff>
    </xdr:from>
    <xdr:to>
      <xdr:col>2</xdr:col>
      <xdr:colOff>1888672</xdr:colOff>
      <xdr:row>35</xdr:row>
      <xdr:rowOff>19323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6C053C4B-0517-4ABB-8DBB-B4C3D1147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0772" y="7486651"/>
          <a:ext cx="1562100" cy="1413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231321</xdr:colOff>
      <xdr:row>40</xdr:row>
      <xdr:rowOff>176892</xdr:rowOff>
    </xdr:from>
    <xdr:to>
      <xdr:col>2</xdr:col>
      <xdr:colOff>1848666</xdr:colOff>
      <xdr:row>46</xdr:row>
      <xdr:rowOff>19049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A8CA405B-92E5-46D6-9626-C1EBAF76E6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5521" y="10406742"/>
          <a:ext cx="1609725" cy="1442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</xdr:colOff>
      <xdr:row>51</xdr:row>
      <xdr:rowOff>244928</xdr:rowOff>
    </xdr:from>
    <xdr:to>
      <xdr:col>2</xdr:col>
      <xdr:colOff>1755321</xdr:colOff>
      <xdr:row>57</xdr:row>
      <xdr:rowOff>92800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2205AC41-3D7D-44F3-A286-2A78F8DB1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790"/>
        <a:stretch/>
      </xdr:blipFill>
      <xdr:spPr bwMode="auto">
        <a:xfrm>
          <a:off x="4584700" y="16342178"/>
          <a:ext cx="1564821" cy="1442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357187</xdr:colOff>
      <xdr:row>1</xdr:row>
      <xdr:rowOff>63500</xdr:rowOff>
    </xdr:from>
    <xdr:to>
      <xdr:col>0</xdr:col>
      <xdr:colOff>1726714</xdr:colOff>
      <xdr:row>6</xdr:row>
      <xdr:rowOff>210502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32EAFE11-1308-4720-BF69-D04EF6B23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7" y="311150"/>
          <a:ext cx="1365082" cy="1389062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19</xdr:row>
      <xdr:rowOff>149678</xdr:rowOff>
    </xdr:from>
    <xdr:to>
      <xdr:col>2</xdr:col>
      <xdr:colOff>1638300</xdr:colOff>
      <xdr:row>24</xdr:row>
      <xdr:rowOff>54701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E8853329-E3EE-48F4-8CB2-1DAAF30AF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5200" y="4778828"/>
          <a:ext cx="1257300" cy="1242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449035</xdr:colOff>
      <xdr:row>30</xdr:row>
      <xdr:rowOff>0</xdr:rowOff>
    </xdr:from>
    <xdr:to>
      <xdr:col>2</xdr:col>
      <xdr:colOff>1654900</xdr:colOff>
      <xdr:row>34</xdr:row>
      <xdr:rowOff>169544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01039B70-F998-4E60-9FDE-19A196BF3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3235" y="7562850"/>
          <a:ext cx="1209675" cy="1228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462643</xdr:colOff>
      <xdr:row>40</xdr:row>
      <xdr:rowOff>244928</xdr:rowOff>
    </xdr:from>
    <xdr:to>
      <xdr:col>2</xdr:col>
      <xdr:colOff>1664063</xdr:colOff>
      <xdr:row>45</xdr:row>
      <xdr:rowOff>130899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51E4D972-5A42-4C76-80B2-96E6159B9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6843" y="16342178"/>
          <a:ext cx="1209675" cy="1223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357187</xdr:colOff>
      <xdr:row>1</xdr:row>
      <xdr:rowOff>63500</xdr:rowOff>
    </xdr:from>
    <xdr:to>
      <xdr:col>0</xdr:col>
      <xdr:colOff>1733699</xdr:colOff>
      <xdr:row>6</xdr:row>
      <xdr:rowOff>206692</xdr:rowOff>
    </xdr:to>
    <xdr:pic>
      <xdr:nvPicPr>
        <xdr:cNvPr id="26" name="Imagen 25">
          <a:extLst>
            <a:ext uri="{FF2B5EF4-FFF2-40B4-BE49-F238E27FC236}">
              <a16:creationId xmlns="" xmlns:a16="http://schemas.microsoft.com/office/drawing/2014/main" id="{00000000-0008-0000-0E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7" y="311150"/>
          <a:ext cx="1365082" cy="1389062"/>
        </a:xfrm>
        <a:prstGeom prst="rect">
          <a:avLst/>
        </a:prstGeom>
      </xdr:spPr>
    </xdr:pic>
    <xdr:clientData/>
  </xdr:twoCellAnchor>
  <xdr:twoCellAnchor editAs="oneCell">
    <xdr:from>
      <xdr:col>2</xdr:col>
      <xdr:colOff>149679</xdr:colOff>
      <xdr:row>18</xdr:row>
      <xdr:rowOff>40823</xdr:rowOff>
    </xdr:from>
    <xdr:to>
      <xdr:col>2</xdr:col>
      <xdr:colOff>1864179</xdr:colOff>
      <xdr:row>24</xdr:row>
      <xdr:rowOff>56697</xdr:rowOff>
    </xdr:to>
    <xdr:pic>
      <xdr:nvPicPr>
        <xdr:cNvPr id="13" name="Imagen 12">
          <a:extLst>
            <a:ext uri="{FF2B5EF4-FFF2-40B4-BE49-F238E27FC236}">
              <a16:creationId xmlns="" xmlns:a16="http://schemas.microsoft.com/office/drawing/2014/main" id="{00000000-0008-0000-0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0679" y="4354287"/>
          <a:ext cx="1714500" cy="1551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176893</xdr:colOff>
      <xdr:row>29</xdr:row>
      <xdr:rowOff>40822</xdr:rowOff>
    </xdr:from>
    <xdr:to>
      <xdr:col>2</xdr:col>
      <xdr:colOff>1883773</xdr:colOff>
      <xdr:row>35</xdr:row>
      <xdr:rowOff>73842</xdr:rowOff>
    </xdr:to>
    <xdr:pic>
      <xdr:nvPicPr>
        <xdr:cNvPr id="14" name="Imagen 13">
          <a:extLst>
            <a:ext uri="{FF2B5EF4-FFF2-40B4-BE49-F238E27FC236}">
              <a16:creationId xmlns="" xmlns:a16="http://schemas.microsoft.com/office/drawing/2014/main" id="{00000000-0008-0000-0E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7893" y="7347858"/>
          <a:ext cx="1714500" cy="1560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149679</xdr:colOff>
      <xdr:row>40</xdr:row>
      <xdr:rowOff>54428</xdr:rowOff>
    </xdr:from>
    <xdr:to>
      <xdr:col>2</xdr:col>
      <xdr:colOff>1921329</xdr:colOff>
      <xdr:row>46</xdr:row>
      <xdr:rowOff>67129</xdr:rowOff>
    </xdr:to>
    <xdr:pic>
      <xdr:nvPicPr>
        <xdr:cNvPr id="16" name="Imagen 15">
          <a:extLst>
            <a:ext uri="{FF2B5EF4-FFF2-40B4-BE49-F238E27FC236}">
              <a16:creationId xmlns="" xmlns:a16="http://schemas.microsoft.com/office/drawing/2014/main" id="{00000000-0008-0000-0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0679" y="10355035"/>
          <a:ext cx="1762125" cy="1541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204108</xdr:colOff>
      <xdr:row>50</xdr:row>
      <xdr:rowOff>258536</xdr:rowOff>
    </xdr:from>
    <xdr:to>
      <xdr:col>2</xdr:col>
      <xdr:colOff>1926228</xdr:colOff>
      <xdr:row>57</xdr:row>
      <xdr:rowOff>9253</xdr:rowOff>
    </xdr:to>
    <xdr:pic>
      <xdr:nvPicPr>
        <xdr:cNvPr id="18" name="Imagen 17">
          <a:extLst>
            <a:ext uri="{FF2B5EF4-FFF2-40B4-BE49-F238E27FC236}">
              <a16:creationId xmlns="" xmlns:a16="http://schemas.microsoft.com/office/drawing/2014/main" id="{00000000-0008-0000-0E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5108" y="13280572"/>
          <a:ext cx="1714500" cy="1560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163285</xdr:colOff>
      <xdr:row>64</xdr:row>
      <xdr:rowOff>149679</xdr:rowOff>
    </xdr:from>
    <xdr:to>
      <xdr:col>2</xdr:col>
      <xdr:colOff>1883500</xdr:colOff>
      <xdr:row>71</xdr:row>
      <xdr:rowOff>7348</xdr:rowOff>
    </xdr:to>
    <xdr:pic>
      <xdr:nvPicPr>
        <xdr:cNvPr id="19" name="Imagen 18">
          <a:extLst>
            <a:ext uri="{FF2B5EF4-FFF2-40B4-BE49-F238E27FC236}">
              <a16:creationId xmlns="" xmlns:a16="http://schemas.microsoft.com/office/drawing/2014/main" id="{00000000-0008-0000-0E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" b="1772"/>
        <a:stretch/>
      </xdr:blipFill>
      <xdr:spPr bwMode="auto">
        <a:xfrm>
          <a:off x="4354285" y="16750393"/>
          <a:ext cx="1714500" cy="1660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176893</xdr:colOff>
      <xdr:row>75</xdr:row>
      <xdr:rowOff>258536</xdr:rowOff>
    </xdr:from>
    <xdr:to>
      <xdr:col>2</xdr:col>
      <xdr:colOff>1883773</xdr:colOff>
      <xdr:row>82</xdr:row>
      <xdr:rowOff>47353</xdr:rowOff>
    </xdr:to>
    <xdr:pic>
      <xdr:nvPicPr>
        <xdr:cNvPr id="23" name="Imagen 22">
          <a:extLst>
            <a:ext uri="{FF2B5EF4-FFF2-40B4-BE49-F238E27FC236}">
              <a16:creationId xmlns="" xmlns:a16="http://schemas.microsoft.com/office/drawing/2014/main" id="{00000000-0008-0000-0E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7893" y="19852822"/>
          <a:ext cx="1714500" cy="1598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149679</xdr:colOff>
      <xdr:row>86</xdr:row>
      <xdr:rowOff>217714</xdr:rowOff>
    </xdr:from>
    <xdr:to>
      <xdr:col>2</xdr:col>
      <xdr:colOff>1864179</xdr:colOff>
      <xdr:row>93</xdr:row>
      <xdr:rowOff>12247</xdr:rowOff>
    </xdr:to>
    <xdr:pic>
      <xdr:nvPicPr>
        <xdr:cNvPr id="24" name="Imagen 23">
          <a:extLst>
            <a:ext uri="{FF2B5EF4-FFF2-40B4-BE49-F238E27FC236}">
              <a16:creationId xmlns="" xmlns:a16="http://schemas.microsoft.com/office/drawing/2014/main" id="{00000000-0008-0000-0E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0679" y="22805571"/>
          <a:ext cx="1714500" cy="1598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231321</xdr:colOff>
      <xdr:row>97</xdr:row>
      <xdr:rowOff>190500</xdr:rowOff>
    </xdr:from>
    <xdr:to>
      <xdr:col>2</xdr:col>
      <xdr:colOff>1888671</xdr:colOff>
      <xdr:row>103</xdr:row>
      <xdr:rowOff>226967</xdr:rowOff>
    </xdr:to>
    <xdr:pic>
      <xdr:nvPicPr>
        <xdr:cNvPr id="25" name="Imagen 24">
          <a:extLst>
            <a:ext uri="{FF2B5EF4-FFF2-40B4-BE49-F238E27FC236}">
              <a16:creationId xmlns="" xmlns:a16="http://schemas.microsoft.com/office/drawing/2014/main" id="{00000000-0008-0000-0E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2321" y="25771929"/>
          <a:ext cx="1666875" cy="1589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494360</xdr:colOff>
      <xdr:row>28</xdr:row>
      <xdr:rowOff>23424</xdr:rowOff>
    </xdr:from>
    <xdr:to>
      <xdr:col>2</xdr:col>
      <xdr:colOff>1578170</xdr:colOff>
      <xdr:row>37</xdr:row>
      <xdr:rowOff>114549</xdr:rowOff>
    </xdr:to>
    <xdr:pic>
      <xdr:nvPicPr>
        <xdr:cNvPr id="10" name="Imagen 9">
          <a:extLst>
            <a:ext uri="{FF2B5EF4-FFF2-40B4-BE49-F238E27FC236}">
              <a16:creationId xmlns="" xmlns:a16="http://schemas.microsoft.com/office/drawing/2014/main" id="{00000000-0008-0000-0F00-00000A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5360" y="7135424"/>
          <a:ext cx="1080000" cy="25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535216</xdr:colOff>
      <xdr:row>16</xdr:row>
      <xdr:rowOff>269121</xdr:rowOff>
    </xdr:from>
    <xdr:to>
      <xdr:col>2</xdr:col>
      <xdr:colOff>1619026</xdr:colOff>
      <xdr:row>26</xdr:row>
      <xdr:rowOff>94181</xdr:rowOff>
    </xdr:to>
    <xdr:pic>
      <xdr:nvPicPr>
        <xdr:cNvPr id="11" name="Imagen 10">
          <a:extLst>
            <a:ext uri="{FF2B5EF4-FFF2-40B4-BE49-F238E27FC236}">
              <a16:creationId xmlns="" xmlns:a16="http://schemas.microsoft.com/office/drawing/2014/main" id="{00000000-0008-0000-0F00-00000B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6216" y="4142621"/>
          <a:ext cx="1080000" cy="25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521573</xdr:colOff>
      <xdr:row>39</xdr:row>
      <xdr:rowOff>23424</xdr:rowOff>
    </xdr:from>
    <xdr:to>
      <xdr:col>2</xdr:col>
      <xdr:colOff>1601573</xdr:colOff>
      <xdr:row>48</xdr:row>
      <xdr:rowOff>114549</xdr:rowOff>
    </xdr:to>
    <xdr:pic>
      <xdr:nvPicPr>
        <xdr:cNvPr id="12" name="Imagen 11">
          <a:extLst>
            <a:ext uri="{FF2B5EF4-FFF2-40B4-BE49-F238E27FC236}">
              <a16:creationId xmlns="" xmlns:a16="http://schemas.microsoft.com/office/drawing/2014/main" id="{00000000-0008-0000-0F00-00000C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2573" y="10104049"/>
          <a:ext cx="1080000" cy="25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494360</xdr:colOff>
      <xdr:row>49</xdr:row>
      <xdr:rowOff>266088</xdr:rowOff>
    </xdr:from>
    <xdr:to>
      <xdr:col>2</xdr:col>
      <xdr:colOff>1578170</xdr:colOff>
      <xdr:row>59</xdr:row>
      <xdr:rowOff>96863</xdr:rowOff>
    </xdr:to>
    <xdr:pic>
      <xdr:nvPicPr>
        <xdr:cNvPr id="13" name="Imagen 12">
          <a:extLst>
            <a:ext uri="{FF2B5EF4-FFF2-40B4-BE49-F238E27FC236}">
              <a16:creationId xmlns="" xmlns:a16="http://schemas.microsoft.com/office/drawing/2014/main" id="{00000000-0008-0000-0F00-00000D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5360" y="13045463"/>
          <a:ext cx="1080000" cy="25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357187</xdr:colOff>
      <xdr:row>1</xdr:row>
      <xdr:rowOff>63500</xdr:rowOff>
    </xdr:from>
    <xdr:to>
      <xdr:col>0</xdr:col>
      <xdr:colOff>1723539</xdr:colOff>
      <xdr:row>6</xdr:row>
      <xdr:rowOff>210502</xdr:rowOff>
    </xdr:to>
    <xdr:pic>
      <xdr:nvPicPr>
        <xdr:cNvPr id="16" name="Imagen 15">
          <a:extLst>
            <a:ext uri="{FF2B5EF4-FFF2-40B4-BE49-F238E27FC236}">
              <a16:creationId xmlns=""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7" y="311150"/>
          <a:ext cx="1365082" cy="138906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357187</xdr:colOff>
      <xdr:row>1</xdr:row>
      <xdr:rowOff>63500</xdr:rowOff>
    </xdr:from>
    <xdr:to>
      <xdr:col>0</xdr:col>
      <xdr:colOff>1723539</xdr:colOff>
      <xdr:row>6</xdr:row>
      <xdr:rowOff>210502</xdr:rowOff>
    </xdr:to>
    <xdr:pic>
      <xdr:nvPicPr>
        <xdr:cNvPr id="24" name="Imagen 23">
          <a:extLst>
            <a:ext uri="{FF2B5EF4-FFF2-40B4-BE49-F238E27FC236}">
              <a16:creationId xmlns="" xmlns:a16="http://schemas.microsoft.com/office/drawing/2014/main" id="{00000000-0008-0000-1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7" y="311150"/>
          <a:ext cx="1365082" cy="1389062"/>
        </a:xfrm>
        <a:prstGeom prst="rect">
          <a:avLst/>
        </a:prstGeom>
      </xdr:spPr>
    </xdr:pic>
    <xdr:clientData/>
  </xdr:twoCellAnchor>
  <xdr:twoCellAnchor editAs="oneCell">
    <xdr:from>
      <xdr:col>2</xdr:col>
      <xdr:colOff>176893</xdr:colOff>
      <xdr:row>18</xdr:row>
      <xdr:rowOff>190501</xdr:rowOff>
    </xdr:from>
    <xdr:to>
      <xdr:col>2</xdr:col>
      <xdr:colOff>1887583</xdr:colOff>
      <xdr:row>24</xdr:row>
      <xdr:rowOff>152673</xdr:rowOff>
    </xdr:to>
    <xdr:pic>
      <xdr:nvPicPr>
        <xdr:cNvPr id="14" name="Imagen 13">
          <a:extLst>
            <a:ext uri="{FF2B5EF4-FFF2-40B4-BE49-F238E27FC236}">
              <a16:creationId xmlns="" xmlns:a16="http://schemas.microsoft.com/office/drawing/2014/main" id="{00000000-0008-0000-1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7893" y="4503965"/>
          <a:ext cx="1714500" cy="15035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136071</xdr:colOff>
      <xdr:row>29</xdr:row>
      <xdr:rowOff>176893</xdr:rowOff>
    </xdr:from>
    <xdr:to>
      <xdr:col>2</xdr:col>
      <xdr:colOff>1884861</xdr:colOff>
      <xdr:row>35</xdr:row>
      <xdr:rowOff>142240</xdr:rowOff>
    </xdr:to>
    <xdr:pic>
      <xdr:nvPicPr>
        <xdr:cNvPr id="15" name="Imagen 14">
          <a:extLst>
            <a:ext uri="{FF2B5EF4-FFF2-40B4-BE49-F238E27FC236}">
              <a16:creationId xmlns="" xmlns:a16="http://schemas.microsoft.com/office/drawing/2014/main" id="{00000000-0008-0000-1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7071" y="7483929"/>
          <a:ext cx="1762125" cy="1513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</xdr:colOff>
      <xdr:row>40</xdr:row>
      <xdr:rowOff>136071</xdr:rowOff>
    </xdr:from>
    <xdr:to>
      <xdr:col>2</xdr:col>
      <xdr:colOff>1849755</xdr:colOff>
      <xdr:row>46</xdr:row>
      <xdr:rowOff>115389</xdr:rowOff>
    </xdr:to>
    <xdr:pic>
      <xdr:nvPicPr>
        <xdr:cNvPr id="16" name="Imagen 15">
          <a:extLst>
            <a:ext uri="{FF2B5EF4-FFF2-40B4-BE49-F238E27FC236}">
              <a16:creationId xmlns="" xmlns:a16="http://schemas.microsoft.com/office/drawing/2014/main" id="{00000000-0008-0000-1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0436678"/>
          <a:ext cx="1666875" cy="1513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217714</xdr:colOff>
      <xdr:row>51</xdr:row>
      <xdr:rowOff>204107</xdr:rowOff>
    </xdr:from>
    <xdr:to>
      <xdr:col>2</xdr:col>
      <xdr:colOff>1887311</xdr:colOff>
      <xdr:row>57</xdr:row>
      <xdr:rowOff>131989</xdr:rowOff>
    </xdr:to>
    <xdr:pic>
      <xdr:nvPicPr>
        <xdr:cNvPr id="17" name="Imagen 16">
          <a:extLst>
            <a:ext uri="{FF2B5EF4-FFF2-40B4-BE49-F238E27FC236}">
              <a16:creationId xmlns="" xmlns:a16="http://schemas.microsoft.com/office/drawing/2014/main" id="{00000000-0008-0000-11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174"/>
        <a:stretch/>
      </xdr:blipFill>
      <xdr:spPr bwMode="auto">
        <a:xfrm>
          <a:off x="4408714" y="13498286"/>
          <a:ext cx="1660072" cy="1465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163285</xdr:colOff>
      <xdr:row>62</xdr:row>
      <xdr:rowOff>231321</xdr:rowOff>
    </xdr:from>
    <xdr:to>
      <xdr:col>2</xdr:col>
      <xdr:colOff>1811927</xdr:colOff>
      <xdr:row>68</xdr:row>
      <xdr:rowOff>191589</xdr:rowOff>
    </xdr:to>
    <xdr:pic>
      <xdr:nvPicPr>
        <xdr:cNvPr id="18" name="Imagen 17">
          <a:extLst>
            <a:ext uri="{FF2B5EF4-FFF2-40B4-BE49-F238E27FC236}">
              <a16:creationId xmlns="" xmlns:a16="http://schemas.microsoft.com/office/drawing/2014/main" id="{00000000-0008-0000-11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174"/>
        <a:stretch/>
      </xdr:blipFill>
      <xdr:spPr bwMode="auto">
        <a:xfrm>
          <a:off x="4354285" y="16519071"/>
          <a:ext cx="1660072" cy="1484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421822</xdr:colOff>
      <xdr:row>77</xdr:row>
      <xdr:rowOff>54429</xdr:rowOff>
    </xdr:from>
    <xdr:to>
      <xdr:col>2</xdr:col>
      <xdr:colOff>1679122</xdr:colOff>
      <xdr:row>81</xdr:row>
      <xdr:rowOff>180521</xdr:rowOff>
    </xdr:to>
    <xdr:pic>
      <xdr:nvPicPr>
        <xdr:cNvPr id="19" name="Imagen 18">
          <a:extLst>
            <a:ext uri="{FF2B5EF4-FFF2-40B4-BE49-F238E27FC236}">
              <a16:creationId xmlns="" xmlns:a16="http://schemas.microsoft.com/office/drawing/2014/main" id="{00000000-0008-0000-1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2822" y="20274643"/>
          <a:ext cx="1257300" cy="1151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357187</xdr:colOff>
      <xdr:row>1</xdr:row>
      <xdr:rowOff>63500</xdr:rowOff>
    </xdr:from>
    <xdr:to>
      <xdr:col>0</xdr:col>
      <xdr:colOff>1726714</xdr:colOff>
      <xdr:row>6</xdr:row>
      <xdr:rowOff>210502</xdr:rowOff>
    </xdr:to>
    <xdr:pic>
      <xdr:nvPicPr>
        <xdr:cNvPr id="12" name="Imagen 11">
          <a:extLst>
            <a:ext uri="{FF2B5EF4-FFF2-40B4-BE49-F238E27FC236}">
              <a16:creationId xmlns="" xmlns:a16="http://schemas.microsoft.com/office/drawing/2014/main" id="{00000000-0008-0000-1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7" y="311150"/>
          <a:ext cx="1365082" cy="1389062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357187</xdr:colOff>
      <xdr:row>1</xdr:row>
      <xdr:rowOff>63500</xdr:rowOff>
    </xdr:from>
    <xdr:to>
      <xdr:col>0</xdr:col>
      <xdr:colOff>1726714</xdr:colOff>
      <xdr:row>6</xdr:row>
      <xdr:rowOff>210502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00000000-0008-0000-1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7" y="311150"/>
          <a:ext cx="1365082" cy="1389062"/>
        </a:xfrm>
        <a:prstGeom prst="rect">
          <a:avLst/>
        </a:prstGeom>
      </xdr:spPr>
    </xdr:pic>
    <xdr:clientData/>
  </xdr:twoCellAnchor>
  <xdr:twoCellAnchor editAs="oneCell">
    <xdr:from>
      <xdr:col>2</xdr:col>
      <xdr:colOff>522040</xdr:colOff>
      <xdr:row>17</xdr:row>
      <xdr:rowOff>40822</xdr:rowOff>
    </xdr:from>
    <xdr:to>
      <xdr:col>2</xdr:col>
      <xdr:colOff>1568668</xdr:colOff>
      <xdr:row>26</xdr:row>
      <xdr:rowOff>149679</xdr:rowOff>
    </xdr:to>
    <xdr:pic>
      <xdr:nvPicPr>
        <xdr:cNvPr id="4" name="Imagen 3" descr="Captura de pantalla 2015-12-21 a las 11.34.03.png">
          <a:extLst>
            <a:ext uri="{FF2B5EF4-FFF2-40B4-BE49-F238E27FC236}">
              <a16:creationId xmlns=""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13040" y="4082143"/>
          <a:ext cx="1043453" cy="2558143"/>
        </a:xfrm>
        <a:prstGeom prst="rect">
          <a:avLst/>
        </a:prstGeom>
      </xdr:spPr>
    </xdr:pic>
    <xdr:clientData/>
  </xdr:twoCellAnchor>
  <xdr:twoCellAnchor editAs="oneCell">
    <xdr:from>
      <xdr:col>2</xdr:col>
      <xdr:colOff>490410</xdr:colOff>
      <xdr:row>28</xdr:row>
      <xdr:rowOff>31858</xdr:rowOff>
    </xdr:from>
    <xdr:to>
      <xdr:col>2</xdr:col>
      <xdr:colOff>1560839</xdr:colOff>
      <xdr:row>37</xdr:row>
      <xdr:rowOff>203185</xdr:rowOff>
    </xdr:to>
    <xdr:pic>
      <xdr:nvPicPr>
        <xdr:cNvPr id="5" name="Imagen 4" descr="Captura de pantalla 2015-12-21 a las 11.33.44.png">
          <a:extLst>
            <a:ext uri="{FF2B5EF4-FFF2-40B4-BE49-F238E27FC236}">
              <a16:creationId xmlns=""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81410" y="7066751"/>
          <a:ext cx="1070429" cy="2612358"/>
        </a:xfrm>
        <a:prstGeom prst="rect">
          <a:avLst/>
        </a:prstGeom>
      </xdr:spPr>
    </xdr:pic>
    <xdr:clientData/>
  </xdr:twoCellAnchor>
  <xdr:twoCellAnchor editAs="oneCell">
    <xdr:from>
      <xdr:col>2</xdr:col>
      <xdr:colOff>472267</xdr:colOff>
      <xdr:row>38</xdr:row>
      <xdr:rowOff>218286</xdr:rowOff>
    </xdr:from>
    <xdr:to>
      <xdr:col>2</xdr:col>
      <xdr:colOff>1582791</xdr:colOff>
      <xdr:row>48</xdr:row>
      <xdr:rowOff>172241</xdr:rowOff>
    </xdr:to>
    <xdr:pic>
      <xdr:nvPicPr>
        <xdr:cNvPr id="6" name="Imagen 5" descr="Captura de pantalla 2015-12-21 a las 11.33.58.png">
          <a:extLst>
            <a:ext uri="{FF2B5EF4-FFF2-40B4-BE49-F238E27FC236}">
              <a16:creationId xmlns=""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63267" y="9974607"/>
          <a:ext cx="1106714" cy="2665859"/>
        </a:xfrm>
        <a:prstGeom prst="rect">
          <a:avLst/>
        </a:prstGeom>
      </xdr:spPr>
    </xdr:pic>
    <xdr:clientData/>
  </xdr:twoCellAnchor>
  <xdr:twoCellAnchor editAs="oneCell">
    <xdr:from>
      <xdr:col>2</xdr:col>
      <xdr:colOff>408215</xdr:colOff>
      <xdr:row>49</xdr:row>
      <xdr:rowOff>150586</xdr:rowOff>
    </xdr:from>
    <xdr:to>
      <xdr:col>2</xdr:col>
      <xdr:colOff>1525103</xdr:colOff>
      <xdr:row>59</xdr:row>
      <xdr:rowOff>134439</xdr:rowOff>
    </xdr:to>
    <xdr:pic>
      <xdr:nvPicPr>
        <xdr:cNvPr id="7" name="Imagen 6" descr="Captura de pantalla 2015-12-21 a las 11.33.53.png">
          <a:extLst>
            <a:ext uri="{FF2B5EF4-FFF2-40B4-BE49-F238E27FC236}">
              <a16:creationId xmlns="" xmlns:a16="http://schemas.microsoft.com/office/drawing/2014/main" id="{00000000-0008-0000-1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599215" y="12900479"/>
          <a:ext cx="1116888" cy="270147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18</xdr:row>
      <xdr:rowOff>6801</xdr:rowOff>
    </xdr:from>
    <xdr:to>
      <xdr:col>2</xdr:col>
      <xdr:colOff>2039835</xdr:colOff>
      <xdr:row>25</xdr:row>
      <xdr:rowOff>93231</xdr:rowOff>
    </xdr:to>
    <xdr:pic>
      <xdr:nvPicPr>
        <xdr:cNvPr id="7" name="Imagen 6" descr="Captura de pantalla 2015-12-03 a las 14.03.28.png">
          <a:extLst>
            <a:ext uri="{FF2B5EF4-FFF2-40B4-BE49-F238E27FC236}">
              <a16:creationId xmlns="" xmlns:a16="http://schemas.microsoft.com/office/drawing/2014/main" id="{00000000-0008-0000-1200-000007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0" y="4320265"/>
          <a:ext cx="1836000" cy="19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122464</xdr:colOff>
      <xdr:row>28</xdr:row>
      <xdr:rowOff>205804</xdr:rowOff>
    </xdr:from>
    <xdr:to>
      <xdr:col>2</xdr:col>
      <xdr:colOff>1962274</xdr:colOff>
      <xdr:row>36</xdr:row>
      <xdr:rowOff>16281</xdr:rowOff>
    </xdr:to>
    <xdr:pic>
      <xdr:nvPicPr>
        <xdr:cNvPr id="10" name="Imagen 9" descr="Captura de pantalla 2015-12-03 a las 14.03.21.png">
          <a:extLst>
            <a:ext uri="{FF2B5EF4-FFF2-40B4-BE49-F238E27FC236}">
              <a16:creationId xmlns="" xmlns:a16="http://schemas.microsoft.com/office/drawing/2014/main" id="{00000000-0008-0000-1200-00000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13464" y="7240697"/>
          <a:ext cx="1836000" cy="19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149679</xdr:colOff>
      <xdr:row>39</xdr:row>
      <xdr:rowOff>124162</xdr:rowOff>
    </xdr:from>
    <xdr:to>
      <xdr:col>2</xdr:col>
      <xdr:colOff>1997109</xdr:colOff>
      <xdr:row>46</xdr:row>
      <xdr:rowOff>206782</xdr:rowOff>
    </xdr:to>
    <xdr:pic>
      <xdr:nvPicPr>
        <xdr:cNvPr id="11" name="Imagen 10" descr="Captura de pantalla 2015-12-03 a las 14.03.35.png">
          <a:extLst>
            <a:ext uri="{FF2B5EF4-FFF2-40B4-BE49-F238E27FC236}">
              <a16:creationId xmlns="" xmlns:a16="http://schemas.microsoft.com/office/drawing/2014/main" id="{00000000-0008-0000-1200-00000B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40679" y="10152626"/>
          <a:ext cx="1836000" cy="19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136075</xdr:colOff>
      <xdr:row>53</xdr:row>
      <xdr:rowOff>243086</xdr:rowOff>
    </xdr:from>
    <xdr:to>
      <xdr:col>2</xdr:col>
      <xdr:colOff>1964455</xdr:colOff>
      <xdr:row>61</xdr:row>
      <xdr:rowOff>47213</xdr:rowOff>
    </xdr:to>
    <xdr:pic>
      <xdr:nvPicPr>
        <xdr:cNvPr id="12" name="Imagen 11" descr="Captura de pantalla 2015-12-03 a las 14.29.10.png">
          <a:extLst>
            <a:ext uri="{FF2B5EF4-FFF2-40B4-BE49-F238E27FC236}">
              <a16:creationId xmlns="" xmlns:a16="http://schemas.microsoft.com/office/drawing/2014/main" id="{00000000-0008-0000-1200-00000C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27075" y="13891050"/>
          <a:ext cx="1836000" cy="19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149680</xdr:colOff>
      <xdr:row>64</xdr:row>
      <xdr:rowOff>241523</xdr:rowOff>
    </xdr:from>
    <xdr:to>
      <xdr:col>2</xdr:col>
      <xdr:colOff>1997110</xdr:colOff>
      <xdr:row>72</xdr:row>
      <xdr:rowOff>57715</xdr:rowOff>
    </xdr:to>
    <xdr:pic>
      <xdr:nvPicPr>
        <xdr:cNvPr id="13" name="Imagen 12" descr="Captura de pantalla 2015-12-03 a las 14.29.15.png">
          <a:extLst>
            <a:ext uri="{FF2B5EF4-FFF2-40B4-BE49-F238E27FC236}">
              <a16:creationId xmlns="" xmlns:a16="http://schemas.microsoft.com/office/drawing/2014/main" id="{00000000-0008-0000-1200-00000D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340680" y="16883059"/>
          <a:ext cx="1836000" cy="19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357187</xdr:colOff>
      <xdr:row>1</xdr:row>
      <xdr:rowOff>63500</xdr:rowOff>
    </xdr:from>
    <xdr:to>
      <xdr:col>0</xdr:col>
      <xdr:colOff>1723539</xdr:colOff>
      <xdr:row>6</xdr:row>
      <xdr:rowOff>210502</xdr:rowOff>
    </xdr:to>
    <xdr:pic>
      <xdr:nvPicPr>
        <xdr:cNvPr id="19" name="Imagen 18">
          <a:extLst>
            <a:ext uri="{FF2B5EF4-FFF2-40B4-BE49-F238E27FC236}">
              <a16:creationId xmlns="" xmlns:a16="http://schemas.microsoft.com/office/drawing/2014/main" id="{00000000-0008-0000-1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7" y="311150"/>
          <a:ext cx="1365082" cy="138906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357187</xdr:colOff>
      <xdr:row>1</xdr:row>
      <xdr:rowOff>63500</xdr:rowOff>
    </xdr:from>
    <xdr:to>
      <xdr:col>0</xdr:col>
      <xdr:colOff>1723539</xdr:colOff>
      <xdr:row>6</xdr:row>
      <xdr:rowOff>210502</xdr:rowOff>
    </xdr:to>
    <xdr:pic>
      <xdr:nvPicPr>
        <xdr:cNvPr id="13" name="Imagen 12">
          <a:extLst>
            <a:ext uri="{FF2B5EF4-FFF2-40B4-BE49-F238E27FC236}">
              <a16:creationId xmlns="" xmlns:a16="http://schemas.microsoft.com/office/drawing/2014/main" id="{00000000-0008-0000-1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7" y="311150"/>
          <a:ext cx="1365082" cy="1389062"/>
        </a:xfrm>
        <a:prstGeom prst="rect">
          <a:avLst/>
        </a:prstGeom>
      </xdr:spPr>
    </xdr:pic>
    <xdr:clientData/>
  </xdr:twoCellAnchor>
  <xdr:twoCellAnchor editAs="oneCell">
    <xdr:from>
      <xdr:col>2</xdr:col>
      <xdr:colOff>367393</xdr:colOff>
      <xdr:row>16</xdr:row>
      <xdr:rowOff>462643</xdr:rowOff>
    </xdr:from>
    <xdr:to>
      <xdr:col>2</xdr:col>
      <xdr:colOff>1667238</xdr:colOff>
      <xdr:row>16</xdr:row>
      <xdr:rowOff>2190478</xdr:rowOff>
    </xdr:to>
    <xdr:pic>
      <xdr:nvPicPr>
        <xdr:cNvPr id="11" name="Imagen 10">
          <a:extLst>
            <a:ext uri="{FF2B5EF4-FFF2-40B4-BE49-F238E27FC236}">
              <a16:creationId xmlns="" xmlns:a16="http://schemas.microsoft.com/office/drawing/2014/main" id="{00000000-0008-0000-1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8393" y="4231822"/>
          <a:ext cx="1304925" cy="1724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421822</xdr:colOff>
      <xdr:row>17</xdr:row>
      <xdr:rowOff>544286</xdr:rowOff>
    </xdr:from>
    <xdr:to>
      <xdr:col>2</xdr:col>
      <xdr:colOff>1618162</xdr:colOff>
      <xdr:row>17</xdr:row>
      <xdr:rowOff>2192111</xdr:rowOff>
    </xdr:to>
    <xdr:pic>
      <xdr:nvPicPr>
        <xdr:cNvPr id="12" name="Imagen 11">
          <a:extLst>
            <a:ext uri="{FF2B5EF4-FFF2-40B4-BE49-F238E27FC236}">
              <a16:creationId xmlns="" xmlns:a16="http://schemas.microsoft.com/office/drawing/2014/main" id="{00000000-0008-0000-1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2822" y="7252607"/>
          <a:ext cx="1209675" cy="163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312964</xdr:colOff>
      <xdr:row>18</xdr:row>
      <xdr:rowOff>598715</xdr:rowOff>
    </xdr:from>
    <xdr:to>
      <xdr:col>2</xdr:col>
      <xdr:colOff>1621699</xdr:colOff>
      <xdr:row>18</xdr:row>
      <xdr:rowOff>2056040</xdr:rowOff>
    </xdr:to>
    <xdr:pic>
      <xdr:nvPicPr>
        <xdr:cNvPr id="16" name="Imagen 15">
          <a:extLst>
            <a:ext uri="{FF2B5EF4-FFF2-40B4-BE49-F238E27FC236}">
              <a16:creationId xmlns="" xmlns:a16="http://schemas.microsoft.com/office/drawing/2014/main" id="{00000000-0008-0000-1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3964" y="10246179"/>
          <a:ext cx="1304925" cy="1457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340178</xdr:colOff>
      <xdr:row>19</xdr:row>
      <xdr:rowOff>693965</xdr:rowOff>
    </xdr:from>
    <xdr:to>
      <xdr:col>2</xdr:col>
      <xdr:colOff>1597478</xdr:colOff>
      <xdr:row>19</xdr:row>
      <xdr:rowOff>2104935</xdr:rowOff>
    </xdr:to>
    <xdr:pic>
      <xdr:nvPicPr>
        <xdr:cNvPr id="17" name="Imagen 16">
          <a:extLst>
            <a:ext uri="{FF2B5EF4-FFF2-40B4-BE49-F238E27FC236}">
              <a16:creationId xmlns="" xmlns:a16="http://schemas.microsoft.com/office/drawing/2014/main" id="{00000000-0008-0000-13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1178" y="13280572"/>
          <a:ext cx="125730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81643</xdr:colOff>
      <xdr:row>20</xdr:row>
      <xdr:rowOff>312964</xdr:rowOff>
    </xdr:from>
    <xdr:to>
      <xdr:col>2</xdr:col>
      <xdr:colOff>2048238</xdr:colOff>
      <xdr:row>20</xdr:row>
      <xdr:rowOff>2417989</xdr:rowOff>
    </xdr:to>
    <xdr:pic>
      <xdr:nvPicPr>
        <xdr:cNvPr id="21" name="Imagen 20">
          <a:extLst>
            <a:ext uri="{FF2B5EF4-FFF2-40B4-BE49-F238E27FC236}">
              <a16:creationId xmlns="" xmlns:a16="http://schemas.microsoft.com/office/drawing/2014/main" id="{00000000-0008-0000-13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2643" y="15838714"/>
          <a:ext cx="197167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136071</xdr:colOff>
      <xdr:row>21</xdr:row>
      <xdr:rowOff>244928</xdr:rowOff>
    </xdr:from>
    <xdr:to>
      <xdr:col>2</xdr:col>
      <xdr:colOff>1999161</xdr:colOff>
      <xdr:row>21</xdr:row>
      <xdr:rowOff>2422343</xdr:rowOff>
    </xdr:to>
    <xdr:pic>
      <xdr:nvPicPr>
        <xdr:cNvPr id="22" name="Imagen 21">
          <a:extLst>
            <a:ext uri="{FF2B5EF4-FFF2-40B4-BE49-F238E27FC236}">
              <a16:creationId xmlns="" xmlns:a16="http://schemas.microsoft.com/office/drawing/2014/main" id="{00000000-0008-0000-13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7071" y="18709821"/>
          <a:ext cx="1866900" cy="2181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27214</xdr:colOff>
      <xdr:row>22</xdr:row>
      <xdr:rowOff>340178</xdr:rowOff>
    </xdr:from>
    <xdr:to>
      <xdr:col>2</xdr:col>
      <xdr:colOff>2002699</xdr:colOff>
      <xdr:row>22</xdr:row>
      <xdr:rowOff>2458538</xdr:rowOff>
    </xdr:to>
    <xdr:pic>
      <xdr:nvPicPr>
        <xdr:cNvPr id="23" name="Imagen 22">
          <a:extLst>
            <a:ext uri="{FF2B5EF4-FFF2-40B4-BE49-F238E27FC236}">
              <a16:creationId xmlns="" xmlns:a16="http://schemas.microsoft.com/office/drawing/2014/main" id="{00000000-0008-0000-13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8214" y="21744214"/>
          <a:ext cx="197167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81642</xdr:colOff>
      <xdr:row>23</xdr:row>
      <xdr:rowOff>272142</xdr:rowOff>
    </xdr:from>
    <xdr:to>
      <xdr:col>2</xdr:col>
      <xdr:colOff>1959972</xdr:colOff>
      <xdr:row>23</xdr:row>
      <xdr:rowOff>2457177</xdr:rowOff>
    </xdr:to>
    <xdr:pic>
      <xdr:nvPicPr>
        <xdr:cNvPr id="24" name="Imagen 23">
          <a:extLst>
            <a:ext uri="{FF2B5EF4-FFF2-40B4-BE49-F238E27FC236}">
              <a16:creationId xmlns="" xmlns:a16="http://schemas.microsoft.com/office/drawing/2014/main" id="{00000000-0008-0000-13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2642" y="24615321"/>
          <a:ext cx="1866900" cy="2181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357187</xdr:colOff>
      <xdr:row>1</xdr:row>
      <xdr:rowOff>63500</xdr:rowOff>
    </xdr:from>
    <xdr:to>
      <xdr:col>0</xdr:col>
      <xdr:colOff>1726714</xdr:colOff>
      <xdr:row>6</xdr:row>
      <xdr:rowOff>210502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EFE9EA6B-62DF-134E-A285-50F7E2EE4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7" y="304800"/>
          <a:ext cx="1369527" cy="1353502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217714</xdr:colOff>
      <xdr:row>14</xdr:row>
      <xdr:rowOff>81645</xdr:rowOff>
    </xdr:from>
    <xdr:to>
      <xdr:col>2</xdr:col>
      <xdr:colOff>1926499</xdr:colOff>
      <xdr:row>21</xdr:row>
      <xdr:rowOff>152401</xdr:rowOff>
    </xdr:to>
    <xdr:pic>
      <xdr:nvPicPr>
        <xdr:cNvPr id="54" name="Imagen 53">
          <a:extLst>
            <a:ext uri="{FF2B5EF4-FFF2-40B4-BE49-F238E27FC236}">
              <a16:creationId xmlns="" xmlns:a16="http://schemas.microsoft.com/office/drawing/2014/main" id="{4C63E5D5-5788-C344-9D80-1C7FBA8C48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8314" y="4399645"/>
          <a:ext cx="1708785" cy="14931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149679</xdr:colOff>
      <xdr:row>25</xdr:row>
      <xdr:rowOff>122464</xdr:rowOff>
    </xdr:from>
    <xdr:to>
      <xdr:col>2</xdr:col>
      <xdr:colOff>1864179</xdr:colOff>
      <xdr:row>32</xdr:row>
      <xdr:rowOff>174171</xdr:rowOff>
    </xdr:to>
    <xdr:pic>
      <xdr:nvPicPr>
        <xdr:cNvPr id="55" name="Imagen 54">
          <a:extLst>
            <a:ext uri="{FF2B5EF4-FFF2-40B4-BE49-F238E27FC236}">
              <a16:creationId xmlns="" xmlns:a16="http://schemas.microsoft.com/office/drawing/2014/main" id="{2F97F19D-D126-EA4A-A278-E02FD552FE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0279" y="6675664"/>
          <a:ext cx="1714500" cy="1474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231322</xdr:colOff>
      <xdr:row>36</xdr:row>
      <xdr:rowOff>176893</xdr:rowOff>
    </xdr:from>
    <xdr:to>
      <xdr:col>2</xdr:col>
      <xdr:colOff>1888219</xdr:colOff>
      <xdr:row>44</xdr:row>
      <xdr:rowOff>54248</xdr:rowOff>
    </xdr:to>
    <xdr:pic>
      <xdr:nvPicPr>
        <xdr:cNvPr id="56" name="Imagen 55">
          <a:extLst>
            <a:ext uri="{FF2B5EF4-FFF2-40B4-BE49-F238E27FC236}">
              <a16:creationId xmlns="" xmlns:a16="http://schemas.microsoft.com/office/drawing/2014/main" id="{66D2454E-4224-CE43-8DB4-0E4E5CAE8E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08"/>
        <a:stretch/>
      </xdr:blipFill>
      <xdr:spPr bwMode="auto">
        <a:xfrm>
          <a:off x="5031922" y="8965293"/>
          <a:ext cx="1656897" cy="1502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176892</xdr:colOff>
      <xdr:row>47</xdr:row>
      <xdr:rowOff>149678</xdr:rowOff>
    </xdr:from>
    <xdr:to>
      <xdr:col>2</xdr:col>
      <xdr:colOff>1848847</xdr:colOff>
      <xdr:row>55</xdr:row>
      <xdr:rowOff>46718</xdr:rowOff>
    </xdr:to>
    <xdr:pic>
      <xdr:nvPicPr>
        <xdr:cNvPr id="57" name="Imagen 56">
          <a:extLst>
            <a:ext uri="{FF2B5EF4-FFF2-40B4-BE49-F238E27FC236}">
              <a16:creationId xmlns="" xmlns:a16="http://schemas.microsoft.com/office/drawing/2014/main" id="{15ACE79E-A2BF-2B4C-AD62-68FF9CD69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7492" y="11173278"/>
          <a:ext cx="1671955" cy="1478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303893</xdr:colOff>
      <xdr:row>57</xdr:row>
      <xdr:rowOff>122465</xdr:rowOff>
    </xdr:from>
    <xdr:to>
      <xdr:col>2</xdr:col>
      <xdr:colOff>1969498</xdr:colOff>
      <xdr:row>65</xdr:row>
      <xdr:rowOff>67128</xdr:rowOff>
    </xdr:to>
    <xdr:pic>
      <xdr:nvPicPr>
        <xdr:cNvPr id="58" name="Imagen 57">
          <a:extLst>
            <a:ext uri="{FF2B5EF4-FFF2-40B4-BE49-F238E27FC236}">
              <a16:creationId xmlns="" xmlns:a16="http://schemas.microsoft.com/office/drawing/2014/main" id="{1ECEB3B7-30EC-914B-BBDE-E8D61DCDD5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9893" y="11520715"/>
          <a:ext cx="1671955" cy="1462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394606</xdr:colOff>
      <xdr:row>73</xdr:row>
      <xdr:rowOff>122465</xdr:rowOff>
    </xdr:from>
    <xdr:to>
      <xdr:col>2</xdr:col>
      <xdr:colOff>1694451</xdr:colOff>
      <xdr:row>77</xdr:row>
      <xdr:rowOff>182789</xdr:rowOff>
    </xdr:to>
    <xdr:pic>
      <xdr:nvPicPr>
        <xdr:cNvPr id="59" name="Imagen 58">
          <a:extLst>
            <a:ext uri="{FF2B5EF4-FFF2-40B4-BE49-F238E27FC236}">
              <a16:creationId xmlns="" xmlns:a16="http://schemas.microsoft.com/office/drawing/2014/main" id="{0438331B-8FE7-6D4E-9AA2-AFE42FB43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5206" y="16568965"/>
          <a:ext cx="1299845" cy="1114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353787</xdr:colOff>
      <xdr:row>83</xdr:row>
      <xdr:rowOff>231321</xdr:rowOff>
    </xdr:from>
    <xdr:to>
      <xdr:col>2</xdr:col>
      <xdr:colOff>1619251</xdr:colOff>
      <xdr:row>88</xdr:row>
      <xdr:rowOff>21771</xdr:rowOff>
    </xdr:to>
    <xdr:pic>
      <xdr:nvPicPr>
        <xdr:cNvPr id="60" name="Imagen 59">
          <a:extLst>
            <a:ext uri="{FF2B5EF4-FFF2-40B4-BE49-F238E27FC236}">
              <a16:creationId xmlns="" xmlns:a16="http://schemas.microsoft.com/office/drawing/2014/main" id="{6486CF55-A190-D24E-90A8-ECA1D6F47C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024"/>
        <a:stretch/>
      </xdr:blipFill>
      <xdr:spPr bwMode="auto">
        <a:xfrm>
          <a:off x="5154387" y="19344821"/>
          <a:ext cx="1265464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462643</xdr:colOff>
      <xdr:row>94</xdr:row>
      <xdr:rowOff>272142</xdr:rowOff>
    </xdr:from>
    <xdr:to>
      <xdr:col>2</xdr:col>
      <xdr:colOff>1733913</xdr:colOff>
      <xdr:row>99</xdr:row>
      <xdr:rowOff>36195</xdr:rowOff>
    </xdr:to>
    <xdr:pic>
      <xdr:nvPicPr>
        <xdr:cNvPr id="61" name="Imagen 60">
          <a:extLst>
            <a:ext uri="{FF2B5EF4-FFF2-40B4-BE49-F238E27FC236}">
              <a16:creationId xmlns="" xmlns:a16="http://schemas.microsoft.com/office/drawing/2014/main" id="{36C11408-9324-2443-88FA-CDE6D21F6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3243" y="22319342"/>
          <a:ext cx="1271270" cy="10785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394607</xdr:colOff>
      <xdr:row>106</xdr:row>
      <xdr:rowOff>95250</xdr:rowOff>
    </xdr:from>
    <xdr:to>
      <xdr:col>2</xdr:col>
      <xdr:colOff>1694452</xdr:colOff>
      <xdr:row>110</xdr:row>
      <xdr:rowOff>141604</xdr:rowOff>
    </xdr:to>
    <xdr:pic>
      <xdr:nvPicPr>
        <xdr:cNvPr id="62" name="Imagen 61">
          <a:extLst>
            <a:ext uri="{FF2B5EF4-FFF2-40B4-BE49-F238E27FC236}">
              <a16:creationId xmlns="" xmlns:a16="http://schemas.microsoft.com/office/drawing/2014/main" id="{21F3DB99-CF07-AE42-B076-368B52473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5207" y="25342850"/>
          <a:ext cx="1299845" cy="11068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435428</xdr:colOff>
      <xdr:row>117</xdr:row>
      <xdr:rowOff>81643</xdr:rowOff>
    </xdr:from>
    <xdr:to>
      <xdr:col>2</xdr:col>
      <xdr:colOff>1692728</xdr:colOff>
      <xdr:row>121</xdr:row>
      <xdr:rowOff>140699</xdr:rowOff>
    </xdr:to>
    <xdr:pic>
      <xdr:nvPicPr>
        <xdr:cNvPr id="63" name="Imagen 62">
          <a:extLst>
            <a:ext uri="{FF2B5EF4-FFF2-40B4-BE49-F238E27FC236}">
              <a16:creationId xmlns="" xmlns:a16="http://schemas.microsoft.com/office/drawing/2014/main" id="{1955F285-9D76-B944-9775-1D3E4330E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6028" y="28262943"/>
          <a:ext cx="1257300" cy="1119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476250</xdr:colOff>
      <xdr:row>128</xdr:row>
      <xdr:rowOff>54429</xdr:rowOff>
    </xdr:from>
    <xdr:to>
      <xdr:col>2</xdr:col>
      <xdr:colOff>1733550</xdr:colOff>
      <xdr:row>132</xdr:row>
      <xdr:rowOff>69033</xdr:rowOff>
    </xdr:to>
    <xdr:pic>
      <xdr:nvPicPr>
        <xdr:cNvPr id="64" name="Imagen 63">
          <a:extLst>
            <a:ext uri="{FF2B5EF4-FFF2-40B4-BE49-F238E27FC236}">
              <a16:creationId xmlns="" xmlns:a16="http://schemas.microsoft.com/office/drawing/2014/main" id="{0A428A34-09EA-4048-91DD-3263B3328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6850" y="31169429"/>
          <a:ext cx="1257300" cy="1068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503464</xdr:colOff>
      <xdr:row>139</xdr:row>
      <xdr:rowOff>108856</xdr:rowOff>
    </xdr:from>
    <xdr:to>
      <xdr:col>2</xdr:col>
      <xdr:colOff>1713139</xdr:colOff>
      <xdr:row>143</xdr:row>
      <xdr:rowOff>145052</xdr:rowOff>
    </xdr:to>
    <xdr:pic>
      <xdr:nvPicPr>
        <xdr:cNvPr id="65" name="Imagen 64">
          <a:extLst>
            <a:ext uri="{FF2B5EF4-FFF2-40B4-BE49-F238E27FC236}">
              <a16:creationId xmlns="" xmlns:a16="http://schemas.microsoft.com/office/drawing/2014/main" id="{ECE0D1D7-5FAB-D847-8E39-87A191A63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4064" y="34157556"/>
          <a:ext cx="1209675" cy="1090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476250</xdr:colOff>
      <xdr:row>150</xdr:row>
      <xdr:rowOff>176893</xdr:rowOff>
    </xdr:from>
    <xdr:to>
      <xdr:col>2</xdr:col>
      <xdr:colOff>1685290</xdr:colOff>
      <xdr:row>154</xdr:row>
      <xdr:rowOff>180067</xdr:rowOff>
    </xdr:to>
    <xdr:pic>
      <xdr:nvPicPr>
        <xdr:cNvPr id="66" name="Imagen 65">
          <a:extLst>
            <a:ext uri="{FF2B5EF4-FFF2-40B4-BE49-F238E27FC236}">
              <a16:creationId xmlns="" xmlns:a16="http://schemas.microsoft.com/office/drawing/2014/main" id="{B0A3B6D9-7CF7-C843-8BA1-C2996EBBC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6850" y="37159293"/>
          <a:ext cx="1209040" cy="1063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149679</xdr:colOff>
      <xdr:row>177</xdr:row>
      <xdr:rowOff>68036</xdr:rowOff>
    </xdr:from>
    <xdr:to>
      <xdr:col>2</xdr:col>
      <xdr:colOff>1864179</xdr:colOff>
      <xdr:row>182</xdr:row>
      <xdr:rowOff>236310</xdr:rowOff>
    </xdr:to>
    <xdr:pic>
      <xdr:nvPicPr>
        <xdr:cNvPr id="67" name="Imagen 66">
          <a:extLst>
            <a:ext uri="{FF2B5EF4-FFF2-40B4-BE49-F238E27FC236}">
              <a16:creationId xmlns="" xmlns:a16="http://schemas.microsoft.com/office/drawing/2014/main" id="{7BED9012-8605-E245-8353-FD6DA0C0A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0279" y="43781436"/>
          <a:ext cx="1714500" cy="1495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149679</xdr:colOff>
      <xdr:row>188</xdr:row>
      <xdr:rowOff>163285</xdr:rowOff>
    </xdr:from>
    <xdr:to>
      <xdr:col>2</xdr:col>
      <xdr:colOff>1864179</xdr:colOff>
      <xdr:row>194</xdr:row>
      <xdr:rowOff>41001</xdr:rowOff>
    </xdr:to>
    <xdr:pic>
      <xdr:nvPicPr>
        <xdr:cNvPr id="68" name="Imagen 67">
          <a:extLst>
            <a:ext uri="{FF2B5EF4-FFF2-40B4-BE49-F238E27FC236}">
              <a16:creationId xmlns="" xmlns:a16="http://schemas.microsoft.com/office/drawing/2014/main" id="{2E69EDBA-665B-C842-8FA3-97458491F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0279" y="46810385"/>
          <a:ext cx="1714500" cy="1458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176893</xdr:colOff>
      <xdr:row>199</xdr:row>
      <xdr:rowOff>68036</xdr:rowOff>
    </xdr:from>
    <xdr:to>
      <xdr:col>2</xdr:col>
      <xdr:colOff>1888218</xdr:colOff>
      <xdr:row>204</xdr:row>
      <xdr:rowOff>198213</xdr:rowOff>
    </xdr:to>
    <xdr:pic>
      <xdr:nvPicPr>
        <xdr:cNvPr id="69" name="Imagen 68">
          <a:extLst>
            <a:ext uri="{FF2B5EF4-FFF2-40B4-BE49-F238E27FC236}">
              <a16:creationId xmlns="" xmlns:a16="http://schemas.microsoft.com/office/drawing/2014/main" id="{732E4C03-F43C-8341-A6F6-BFD6EA4E79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7493" y="49648836"/>
          <a:ext cx="1711325" cy="1457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136071</xdr:colOff>
      <xdr:row>210</xdr:row>
      <xdr:rowOff>204108</xdr:rowOff>
    </xdr:from>
    <xdr:to>
      <xdr:col>2</xdr:col>
      <xdr:colOff>1809387</xdr:colOff>
      <xdr:row>216</xdr:row>
      <xdr:rowOff>76744</xdr:rowOff>
    </xdr:to>
    <xdr:pic>
      <xdr:nvPicPr>
        <xdr:cNvPr id="70" name="Imagen 69">
          <a:extLst>
            <a:ext uri="{FF2B5EF4-FFF2-40B4-BE49-F238E27FC236}">
              <a16:creationId xmlns="" xmlns:a16="http://schemas.microsoft.com/office/drawing/2014/main" id="{6C468D23-BDA2-1E4B-BD96-B9E062F079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587"/>
        <a:stretch/>
      </xdr:blipFill>
      <xdr:spPr bwMode="auto">
        <a:xfrm>
          <a:off x="4936671" y="52718608"/>
          <a:ext cx="1673316" cy="1453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</xdr:colOff>
      <xdr:row>221</xdr:row>
      <xdr:rowOff>217714</xdr:rowOff>
    </xdr:from>
    <xdr:to>
      <xdr:col>2</xdr:col>
      <xdr:colOff>1905000</xdr:colOff>
      <xdr:row>227</xdr:row>
      <xdr:rowOff>77017</xdr:rowOff>
    </xdr:to>
    <xdr:pic>
      <xdr:nvPicPr>
        <xdr:cNvPr id="71" name="Imagen 70">
          <a:extLst>
            <a:ext uri="{FF2B5EF4-FFF2-40B4-BE49-F238E27FC236}">
              <a16:creationId xmlns="" xmlns:a16="http://schemas.microsoft.com/office/drawing/2014/main" id="{77D6247F-BAB1-E146-99A7-11D25ECAA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55665914"/>
          <a:ext cx="1714500" cy="1440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136071</xdr:colOff>
      <xdr:row>246</xdr:row>
      <xdr:rowOff>108858</xdr:rowOff>
    </xdr:from>
    <xdr:to>
      <xdr:col>2</xdr:col>
      <xdr:colOff>1962966</xdr:colOff>
      <xdr:row>252</xdr:row>
      <xdr:rowOff>237491</xdr:rowOff>
    </xdr:to>
    <xdr:pic>
      <xdr:nvPicPr>
        <xdr:cNvPr id="72" name="Imagen 97" descr="Imagen 19.png">
          <a:extLst>
            <a:ext uri="{FF2B5EF4-FFF2-40B4-BE49-F238E27FC236}">
              <a16:creationId xmlns="" xmlns:a16="http://schemas.microsoft.com/office/drawing/2014/main" id="{0613F4F8-4818-024F-A5C5-6F638BDE6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6671" y="61983258"/>
          <a:ext cx="1826895" cy="1728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195036</xdr:colOff>
      <xdr:row>279</xdr:row>
      <xdr:rowOff>22677</xdr:rowOff>
    </xdr:from>
    <xdr:to>
      <xdr:col>3</xdr:col>
      <xdr:colOff>10251</xdr:colOff>
      <xdr:row>286</xdr:row>
      <xdr:rowOff>76290</xdr:rowOff>
    </xdr:to>
    <xdr:pic>
      <xdr:nvPicPr>
        <xdr:cNvPr id="73" name="Imagen 100" descr="Imagen 22.png">
          <a:extLst>
            <a:ext uri="{FF2B5EF4-FFF2-40B4-BE49-F238E27FC236}">
              <a16:creationId xmlns="" xmlns:a16="http://schemas.microsoft.com/office/drawing/2014/main" id="{4F864B21-AFBA-7E46-A6FB-A09250828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1036" y="66316677"/>
          <a:ext cx="2005965" cy="18316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190501</xdr:colOff>
      <xdr:row>257</xdr:row>
      <xdr:rowOff>40820</xdr:rowOff>
    </xdr:from>
    <xdr:to>
      <xdr:col>2</xdr:col>
      <xdr:colOff>1922146</xdr:colOff>
      <xdr:row>263</xdr:row>
      <xdr:rowOff>218508</xdr:rowOff>
    </xdr:to>
    <xdr:pic>
      <xdr:nvPicPr>
        <xdr:cNvPr id="74" name="Imagen 98" descr="Imagen 20.png">
          <a:extLst>
            <a:ext uri="{FF2B5EF4-FFF2-40B4-BE49-F238E27FC236}">
              <a16:creationId xmlns="" xmlns:a16="http://schemas.microsoft.com/office/drawing/2014/main" id="{B24B444A-F4EA-1D43-8814-3421DBDFF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1" y="64848920"/>
          <a:ext cx="1731645" cy="1771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267</xdr:row>
      <xdr:rowOff>217713</xdr:rowOff>
    </xdr:from>
    <xdr:to>
      <xdr:col>2</xdr:col>
      <xdr:colOff>1998345</xdr:colOff>
      <xdr:row>275</xdr:row>
      <xdr:rowOff>95587</xdr:rowOff>
    </xdr:to>
    <xdr:pic>
      <xdr:nvPicPr>
        <xdr:cNvPr id="75" name="Imagen 99" descr="Imagen 21.png">
          <a:extLst>
            <a:ext uri="{FF2B5EF4-FFF2-40B4-BE49-F238E27FC236}">
              <a16:creationId xmlns="" xmlns:a16="http://schemas.microsoft.com/office/drawing/2014/main" id="{97D7B27A-E53B-7A44-8F31-BD22EC13E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67692813"/>
          <a:ext cx="1903095" cy="1992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258535</xdr:colOff>
      <xdr:row>290</xdr:row>
      <xdr:rowOff>35827</xdr:rowOff>
    </xdr:from>
    <xdr:to>
      <xdr:col>3</xdr:col>
      <xdr:colOff>10250</xdr:colOff>
      <xdr:row>297</xdr:row>
      <xdr:rowOff>181038</xdr:rowOff>
    </xdr:to>
    <xdr:pic>
      <xdr:nvPicPr>
        <xdr:cNvPr id="76" name="Imagen 101" descr="Imagen 23.png">
          <a:extLst>
            <a:ext uri="{FF2B5EF4-FFF2-40B4-BE49-F238E27FC236}">
              <a16:creationId xmlns="" xmlns:a16="http://schemas.microsoft.com/office/drawing/2014/main" id="{390BCB4B-E4B0-F54E-BBDD-566052900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4535" y="69123827"/>
          <a:ext cx="1967865" cy="1923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349249</xdr:colOff>
      <xdr:row>301</xdr:row>
      <xdr:rowOff>85722</xdr:rowOff>
    </xdr:from>
    <xdr:to>
      <xdr:col>2</xdr:col>
      <xdr:colOff>1859837</xdr:colOff>
      <xdr:row>308</xdr:row>
      <xdr:rowOff>31749</xdr:rowOff>
    </xdr:to>
    <xdr:pic>
      <xdr:nvPicPr>
        <xdr:cNvPr id="77" name="Picture 481" descr="Imagen 9">
          <a:extLst>
            <a:ext uri="{FF2B5EF4-FFF2-40B4-BE49-F238E27FC236}">
              <a16:creationId xmlns="" xmlns:a16="http://schemas.microsoft.com/office/drawing/2014/main" id="{77C6E956-FA72-AA44-B788-FF5B258047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8179"/>
        <a:stretch/>
      </xdr:blipFill>
      <xdr:spPr bwMode="auto">
        <a:xfrm>
          <a:off x="5175249" y="71967722"/>
          <a:ext cx="1504238" cy="17240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521607</xdr:colOff>
      <xdr:row>312</xdr:row>
      <xdr:rowOff>172357</xdr:rowOff>
    </xdr:from>
    <xdr:to>
      <xdr:col>2</xdr:col>
      <xdr:colOff>1933847</xdr:colOff>
      <xdr:row>318</xdr:row>
      <xdr:rowOff>199231</xdr:rowOff>
    </xdr:to>
    <xdr:pic>
      <xdr:nvPicPr>
        <xdr:cNvPr id="78" name="Picture 784" descr="Captura de pantalla 2014-03-05 a las 11">
          <a:extLst>
            <a:ext uri="{FF2B5EF4-FFF2-40B4-BE49-F238E27FC236}">
              <a16:creationId xmlns="" xmlns:a16="http://schemas.microsoft.com/office/drawing/2014/main" id="{528970A5-93B7-0549-93CD-9DA1287F9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7607" y="74848357"/>
          <a:ext cx="1412240" cy="155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176893</xdr:colOff>
      <xdr:row>337</xdr:row>
      <xdr:rowOff>244929</xdr:rowOff>
    </xdr:from>
    <xdr:to>
      <xdr:col>2</xdr:col>
      <xdr:colOff>1864178</xdr:colOff>
      <xdr:row>343</xdr:row>
      <xdr:rowOff>77561</xdr:rowOff>
    </xdr:to>
    <xdr:pic>
      <xdr:nvPicPr>
        <xdr:cNvPr id="79" name="Imagen 78">
          <a:extLst>
            <a:ext uri="{FF2B5EF4-FFF2-40B4-BE49-F238E27FC236}">
              <a16:creationId xmlns="" xmlns:a16="http://schemas.microsoft.com/office/drawing/2014/main" id="{8146A8A0-434C-DA4F-9B5D-9EE219118A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587"/>
        <a:stretch/>
      </xdr:blipFill>
      <xdr:spPr bwMode="auto">
        <a:xfrm>
          <a:off x="4977493" y="86147729"/>
          <a:ext cx="1687285" cy="1413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</xdr:colOff>
      <xdr:row>348</xdr:row>
      <xdr:rowOff>149678</xdr:rowOff>
    </xdr:from>
    <xdr:to>
      <xdr:col>2</xdr:col>
      <xdr:colOff>1845945</xdr:colOff>
      <xdr:row>354</xdr:row>
      <xdr:rowOff>39461</xdr:rowOff>
    </xdr:to>
    <xdr:pic>
      <xdr:nvPicPr>
        <xdr:cNvPr id="80" name="Imagen 79">
          <a:extLst>
            <a:ext uri="{FF2B5EF4-FFF2-40B4-BE49-F238E27FC236}">
              <a16:creationId xmlns="" xmlns:a16="http://schemas.microsoft.com/office/drawing/2014/main" id="{727C34A1-4568-D543-855D-B6C235B6E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88986178"/>
          <a:ext cx="1655445" cy="1470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204107</xdr:colOff>
      <xdr:row>359</xdr:row>
      <xdr:rowOff>231321</xdr:rowOff>
    </xdr:from>
    <xdr:to>
      <xdr:col>2</xdr:col>
      <xdr:colOff>1921782</xdr:colOff>
      <xdr:row>365</xdr:row>
      <xdr:rowOff>92529</xdr:rowOff>
    </xdr:to>
    <xdr:pic>
      <xdr:nvPicPr>
        <xdr:cNvPr id="81" name="Imagen 80">
          <a:extLst>
            <a:ext uri="{FF2B5EF4-FFF2-40B4-BE49-F238E27FC236}">
              <a16:creationId xmlns="" xmlns:a16="http://schemas.microsoft.com/office/drawing/2014/main" id="{9AA26F60-4225-AA47-9F1C-27B041BA5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4707" y="92001521"/>
          <a:ext cx="1717675" cy="14423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176893</xdr:colOff>
      <xdr:row>370</xdr:row>
      <xdr:rowOff>176893</xdr:rowOff>
    </xdr:from>
    <xdr:to>
      <xdr:col>2</xdr:col>
      <xdr:colOff>1888218</xdr:colOff>
      <xdr:row>376</xdr:row>
      <xdr:rowOff>78104</xdr:rowOff>
    </xdr:to>
    <xdr:pic>
      <xdr:nvPicPr>
        <xdr:cNvPr id="82" name="Imagen 81">
          <a:extLst>
            <a:ext uri="{FF2B5EF4-FFF2-40B4-BE49-F238E27FC236}">
              <a16:creationId xmlns="" xmlns:a16="http://schemas.microsoft.com/office/drawing/2014/main" id="{BE313FEE-6C32-1F44-ABD4-CC8A5F0C4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7493" y="94880793"/>
          <a:ext cx="1711325" cy="1482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217715</xdr:colOff>
      <xdr:row>381</xdr:row>
      <xdr:rowOff>176893</xdr:rowOff>
    </xdr:from>
    <xdr:to>
      <xdr:col>2</xdr:col>
      <xdr:colOff>1884590</xdr:colOff>
      <xdr:row>387</xdr:row>
      <xdr:rowOff>36196</xdr:rowOff>
    </xdr:to>
    <xdr:pic>
      <xdr:nvPicPr>
        <xdr:cNvPr id="83" name="Imagen 82">
          <a:extLst>
            <a:ext uri="{FF2B5EF4-FFF2-40B4-BE49-F238E27FC236}">
              <a16:creationId xmlns="" xmlns:a16="http://schemas.microsoft.com/office/drawing/2014/main" id="{8CD63A07-BCC3-584E-97BA-A119AFDA8D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8315" y="97814493"/>
          <a:ext cx="1666875" cy="1440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136071</xdr:colOff>
      <xdr:row>392</xdr:row>
      <xdr:rowOff>217715</xdr:rowOff>
    </xdr:from>
    <xdr:to>
      <xdr:col>2</xdr:col>
      <xdr:colOff>1810113</xdr:colOff>
      <xdr:row>398</xdr:row>
      <xdr:rowOff>117022</xdr:rowOff>
    </xdr:to>
    <xdr:pic>
      <xdr:nvPicPr>
        <xdr:cNvPr id="84" name="Imagen 83">
          <a:extLst>
            <a:ext uri="{FF2B5EF4-FFF2-40B4-BE49-F238E27FC236}">
              <a16:creationId xmlns="" xmlns:a16="http://schemas.microsoft.com/office/drawing/2014/main" id="{4B879DF8-9C02-CF4D-A6DD-3648FF8160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174"/>
        <a:stretch/>
      </xdr:blipFill>
      <xdr:spPr bwMode="auto">
        <a:xfrm>
          <a:off x="4936671" y="100789015"/>
          <a:ext cx="1674042" cy="14804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163287</xdr:colOff>
      <xdr:row>325</xdr:row>
      <xdr:rowOff>149679</xdr:rowOff>
    </xdr:from>
    <xdr:to>
      <xdr:col>2</xdr:col>
      <xdr:colOff>1925412</xdr:colOff>
      <xdr:row>331</xdr:row>
      <xdr:rowOff>141061</xdr:rowOff>
    </xdr:to>
    <xdr:pic>
      <xdr:nvPicPr>
        <xdr:cNvPr id="85" name="Imagen 84">
          <a:extLst>
            <a:ext uri="{FF2B5EF4-FFF2-40B4-BE49-F238E27FC236}">
              <a16:creationId xmlns="" xmlns:a16="http://schemas.microsoft.com/office/drawing/2014/main" id="{AD399E53-B24F-C94F-9D4B-F72929183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3887" y="82852079"/>
          <a:ext cx="1762125" cy="15852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27218</xdr:colOff>
      <xdr:row>405</xdr:row>
      <xdr:rowOff>44901</xdr:rowOff>
    </xdr:from>
    <xdr:to>
      <xdr:col>2</xdr:col>
      <xdr:colOff>2074416</xdr:colOff>
      <xdr:row>411</xdr:row>
      <xdr:rowOff>218393</xdr:rowOff>
    </xdr:to>
    <xdr:pic>
      <xdr:nvPicPr>
        <xdr:cNvPr id="86" name="Imagen 85">
          <a:extLst>
            <a:ext uri="{FF2B5EF4-FFF2-40B4-BE49-F238E27FC236}">
              <a16:creationId xmlns="" xmlns:a16="http://schemas.microsoft.com/office/drawing/2014/main" id="{834D3432-61F3-4944-8FCB-7C7CE9064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7818" y="103842001"/>
          <a:ext cx="2047198" cy="1767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81646</xdr:colOff>
      <xdr:row>414</xdr:row>
      <xdr:rowOff>44900</xdr:rowOff>
    </xdr:from>
    <xdr:to>
      <xdr:col>2</xdr:col>
      <xdr:colOff>2002806</xdr:colOff>
      <xdr:row>420</xdr:row>
      <xdr:rowOff>218392</xdr:rowOff>
    </xdr:to>
    <xdr:pic>
      <xdr:nvPicPr>
        <xdr:cNvPr id="87" name="Imagen 86">
          <a:extLst>
            <a:ext uri="{FF2B5EF4-FFF2-40B4-BE49-F238E27FC236}">
              <a16:creationId xmlns="" xmlns:a16="http://schemas.microsoft.com/office/drawing/2014/main" id="{9CAC8851-A3AE-2C4A-945F-C0FF26FE9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2246" y="106242300"/>
          <a:ext cx="1921160" cy="1767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27218</xdr:colOff>
      <xdr:row>423</xdr:row>
      <xdr:rowOff>44900</xdr:rowOff>
    </xdr:from>
    <xdr:to>
      <xdr:col>2</xdr:col>
      <xdr:colOff>2078097</xdr:colOff>
      <xdr:row>429</xdr:row>
      <xdr:rowOff>218392</xdr:rowOff>
    </xdr:to>
    <xdr:pic>
      <xdr:nvPicPr>
        <xdr:cNvPr id="88" name="Imagen 87">
          <a:extLst>
            <a:ext uri="{FF2B5EF4-FFF2-40B4-BE49-F238E27FC236}">
              <a16:creationId xmlns="" xmlns:a16="http://schemas.microsoft.com/office/drawing/2014/main" id="{89E6F169-8D40-584E-893E-53F9757FFA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7818" y="108642600"/>
          <a:ext cx="2050879" cy="1767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40822</xdr:colOff>
      <xdr:row>432</xdr:row>
      <xdr:rowOff>54428</xdr:rowOff>
    </xdr:from>
    <xdr:to>
      <xdr:col>2</xdr:col>
      <xdr:colOff>2077252</xdr:colOff>
      <xdr:row>438</xdr:row>
      <xdr:rowOff>218396</xdr:rowOff>
    </xdr:to>
    <xdr:pic>
      <xdr:nvPicPr>
        <xdr:cNvPr id="89" name="Imagen 88">
          <a:extLst>
            <a:ext uri="{FF2B5EF4-FFF2-40B4-BE49-F238E27FC236}">
              <a16:creationId xmlns="" xmlns:a16="http://schemas.microsoft.com/office/drawing/2014/main" id="{DABEA36C-2955-D34E-90F6-2C7367DA4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841422" y="111052428"/>
          <a:ext cx="2036430" cy="1757818"/>
        </a:xfrm>
        <a:prstGeom prst="rect">
          <a:avLst/>
        </a:prstGeom>
      </xdr:spPr>
    </xdr:pic>
    <xdr:clientData/>
  </xdr:twoCellAnchor>
  <xdr:twoCellAnchor editAs="oneCell">
    <xdr:from>
      <xdr:col>2</xdr:col>
      <xdr:colOff>523876</xdr:colOff>
      <xdr:row>443</xdr:row>
      <xdr:rowOff>174625</xdr:rowOff>
    </xdr:from>
    <xdr:to>
      <xdr:col>2</xdr:col>
      <xdr:colOff>1618707</xdr:colOff>
      <xdr:row>446</xdr:row>
      <xdr:rowOff>173641</xdr:rowOff>
    </xdr:to>
    <xdr:pic>
      <xdr:nvPicPr>
        <xdr:cNvPr id="90" name="Imagen 89">
          <a:extLst>
            <a:ext uri="{FF2B5EF4-FFF2-40B4-BE49-F238E27FC236}">
              <a16:creationId xmlns="" xmlns:a16="http://schemas.microsoft.com/office/drawing/2014/main" id="{63C58A5F-8ED0-1642-B6A3-737AC817A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4476" y="114182525"/>
          <a:ext cx="1094831" cy="1484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503464</xdr:colOff>
      <xdr:row>447</xdr:row>
      <xdr:rowOff>154215</xdr:rowOff>
    </xdr:from>
    <xdr:to>
      <xdr:col>2</xdr:col>
      <xdr:colOff>1678215</xdr:colOff>
      <xdr:row>450</xdr:row>
      <xdr:rowOff>239074</xdr:rowOff>
    </xdr:to>
    <xdr:pic>
      <xdr:nvPicPr>
        <xdr:cNvPr id="91" name="Imagen 90">
          <a:extLst>
            <a:ext uri="{FF2B5EF4-FFF2-40B4-BE49-F238E27FC236}">
              <a16:creationId xmlns="" xmlns:a16="http://schemas.microsoft.com/office/drawing/2014/main" id="{FDE1B0D4-C862-8E4A-8E9C-9DA853693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4064" y="116041715"/>
          <a:ext cx="1174751" cy="1577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521609</xdr:colOff>
      <xdr:row>451</xdr:row>
      <xdr:rowOff>122464</xdr:rowOff>
    </xdr:from>
    <xdr:to>
      <xdr:col>2</xdr:col>
      <xdr:colOff>1619797</xdr:colOff>
      <xdr:row>454</xdr:row>
      <xdr:rowOff>199336</xdr:rowOff>
    </xdr:to>
    <xdr:pic>
      <xdr:nvPicPr>
        <xdr:cNvPr id="92" name="Imagen 91">
          <a:extLst>
            <a:ext uri="{FF2B5EF4-FFF2-40B4-BE49-F238E27FC236}">
              <a16:creationId xmlns="" xmlns:a16="http://schemas.microsoft.com/office/drawing/2014/main" id="{BC20F6A8-6D6E-E940-AD07-CF04442F90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2209" y="117889564"/>
          <a:ext cx="1098188" cy="15754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505734</xdr:colOff>
      <xdr:row>455</xdr:row>
      <xdr:rowOff>122464</xdr:rowOff>
    </xdr:from>
    <xdr:to>
      <xdr:col>2</xdr:col>
      <xdr:colOff>1598842</xdr:colOff>
      <xdr:row>458</xdr:row>
      <xdr:rowOff>238423</xdr:rowOff>
    </xdr:to>
    <xdr:pic>
      <xdr:nvPicPr>
        <xdr:cNvPr id="93" name="Imagen 92">
          <a:extLst>
            <a:ext uri="{FF2B5EF4-FFF2-40B4-BE49-F238E27FC236}">
              <a16:creationId xmlns="" xmlns:a16="http://schemas.microsoft.com/office/drawing/2014/main" id="{FBF3E876-CEC4-7042-84ED-DD05886484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6334" y="119769164"/>
          <a:ext cx="1093108" cy="1608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521609</xdr:colOff>
      <xdr:row>459</xdr:row>
      <xdr:rowOff>154215</xdr:rowOff>
    </xdr:from>
    <xdr:to>
      <xdr:col>2</xdr:col>
      <xdr:colOff>1619797</xdr:colOff>
      <xdr:row>462</xdr:row>
      <xdr:rowOff>236754</xdr:rowOff>
    </xdr:to>
    <xdr:pic>
      <xdr:nvPicPr>
        <xdr:cNvPr id="94" name="Imagen 93">
          <a:extLst>
            <a:ext uri="{FF2B5EF4-FFF2-40B4-BE49-F238E27FC236}">
              <a16:creationId xmlns="" xmlns:a16="http://schemas.microsoft.com/office/drawing/2014/main" id="{415D3448-298E-044F-87FF-74FFF1726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2209" y="121680515"/>
          <a:ext cx="1098188" cy="15811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471715</xdr:colOff>
      <xdr:row>163</xdr:row>
      <xdr:rowOff>158750</xdr:rowOff>
    </xdr:from>
    <xdr:to>
      <xdr:col>2</xdr:col>
      <xdr:colOff>1771560</xdr:colOff>
      <xdr:row>167</xdr:row>
      <xdr:rowOff>200026</xdr:rowOff>
    </xdr:to>
    <xdr:pic>
      <xdr:nvPicPr>
        <xdr:cNvPr id="95" name="Imagen 94">
          <a:extLst>
            <a:ext uri="{FF2B5EF4-FFF2-40B4-BE49-F238E27FC236}">
              <a16:creationId xmlns="" xmlns:a16="http://schemas.microsoft.com/office/drawing/2014/main" id="{AA049CB9-EE71-0C40-9E19-A14858AE2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2315" y="40366950"/>
          <a:ext cx="1299845" cy="1095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196850</xdr:colOff>
      <xdr:row>231</xdr:row>
      <xdr:rowOff>209550</xdr:rowOff>
    </xdr:from>
    <xdr:to>
      <xdr:col>2</xdr:col>
      <xdr:colOff>1911350</xdr:colOff>
      <xdr:row>237</xdr:row>
      <xdr:rowOff>247650</xdr:rowOff>
    </xdr:to>
    <xdr:pic>
      <xdr:nvPicPr>
        <xdr:cNvPr id="96" name="Imagen 95">
          <a:extLst>
            <a:ext uri="{FF2B5EF4-FFF2-40B4-BE49-F238E27FC236}">
              <a16:creationId xmlns="" xmlns:a16="http://schemas.microsoft.com/office/drawing/2014/main" id="{120C92B5-459D-7140-804A-BA987412D0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225"/>
        <a:stretch/>
      </xdr:blipFill>
      <xdr:spPr bwMode="auto">
        <a:xfrm>
          <a:off x="4997450" y="58324750"/>
          <a:ext cx="1714500" cy="162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217714</xdr:colOff>
      <xdr:row>14</xdr:row>
      <xdr:rowOff>81645</xdr:rowOff>
    </xdr:from>
    <xdr:to>
      <xdr:col>2</xdr:col>
      <xdr:colOff>1926499</xdr:colOff>
      <xdr:row>21</xdr:row>
      <xdr:rowOff>152401</xdr:rowOff>
    </xdr:to>
    <xdr:pic>
      <xdr:nvPicPr>
        <xdr:cNvPr id="97" name="Imagen 96">
          <a:extLst>
            <a:ext uri="{FF2B5EF4-FFF2-40B4-BE49-F238E27FC236}">
              <a16:creationId xmlns="" xmlns:a16="http://schemas.microsoft.com/office/drawing/2014/main" id="{E91B1A07-5C6E-624A-B7DB-E22E8E71F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8314" y="4399645"/>
          <a:ext cx="1708785" cy="14931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149679</xdr:colOff>
      <xdr:row>25</xdr:row>
      <xdr:rowOff>122464</xdr:rowOff>
    </xdr:from>
    <xdr:to>
      <xdr:col>2</xdr:col>
      <xdr:colOff>1864179</xdr:colOff>
      <xdr:row>32</xdr:row>
      <xdr:rowOff>174171</xdr:rowOff>
    </xdr:to>
    <xdr:pic>
      <xdr:nvPicPr>
        <xdr:cNvPr id="98" name="Imagen 97">
          <a:extLst>
            <a:ext uri="{FF2B5EF4-FFF2-40B4-BE49-F238E27FC236}">
              <a16:creationId xmlns="" xmlns:a16="http://schemas.microsoft.com/office/drawing/2014/main" id="{19AB8CB4-B031-D444-B895-9FE15188B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0279" y="6675664"/>
          <a:ext cx="1714500" cy="1474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231322</xdr:colOff>
      <xdr:row>36</xdr:row>
      <xdr:rowOff>176893</xdr:rowOff>
    </xdr:from>
    <xdr:to>
      <xdr:col>2</xdr:col>
      <xdr:colOff>1888219</xdr:colOff>
      <xdr:row>44</xdr:row>
      <xdr:rowOff>54248</xdr:rowOff>
    </xdr:to>
    <xdr:pic>
      <xdr:nvPicPr>
        <xdr:cNvPr id="99" name="Imagen 98">
          <a:extLst>
            <a:ext uri="{FF2B5EF4-FFF2-40B4-BE49-F238E27FC236}">
              <a16:creationId xmlns="" xmlns:a16="http://schemas.microsoft.com/office/drawing/2014/main" id="{AB298709-0C09-A647-A3FE-A6EC9F83E1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08"/>
        <a:stretch/>
      </xdr:blipFill>
      <xdr:spPr bwMode="auto">
        <a:xfrm>
          <a:off x="5031922" y="8965293"/>
          <a:ext cx="1656897" cy="1502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444500</xdr:colOff>
      <xdr:row>0</xdr:row>
      <xdr:rowOff>212725</xdr:rowOff>
    </xdr:from>
    <xdr:ext cx="1359526" cy="1411450"/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4500" y="212725"/>
          <a:ext cx="1359526" cy="1411450"/>
        </a:xfrm>
        <a:prstGeom prst="rect">
          <a:avLst/>
        </a:prstGeom>
      </xdr:spPr>
    </xdr:pic>
    <xdr:clientData/>
  </xdr:oneCellAnchor>
  <xdr:oneCellAnchor>
    <xdr:from>
      <xdr:col>2</xdr:col>
      <xdr:colOff>174625</xdr:colOff>
      <xdr:row>46</xdr:row>
      <xdr:rowOff>206376</xdr:rowOff>
    </xdr:from>
    <xdr:ext cx="2699629" cy="2125094"/>
    <xdr:pic>
      <xdr:nvPicPr>
        <xdr:cNvPr id="3" name="Imagen 2" descr="Imagen 21.png">
          <a:extLst>
            <a:ext uri="{FF2B5EF4-FFF2-40B4-BE49-F238E27FC236}">
              <a16:creationId xmlns="" xmlns:a16="http://schemas.microsoft.com/office/drawing/2014/main" id="{7C75BF79-4CE9-4395-B62C-24EBB1CF1D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9880" r="7236"/>
        <a:stretch/>
      </xdr:blipFill>
      <xdr:spPr>
        <a:xfrm>
          <a:off x="4346575" y="12179301"/>
          <a:ext cx="2699629" cy="2125094"/>
        </a:xfrm>
        <a:prstGeom prst="rect">
          <a:avLst/>
        </a:prstGeom>
      </xdr:spPr>
    </xdr:pic>
    <xdr:clientData/>
  </xdr:oneCellAnchor>
  <xdr:oneCellAnchor>
    <xdr:from>
      <xdr:col>2</xdr:col>
      <xdr:colOff>174625</xdr:colOff>
      <xdr:row>37</xdr:row>
      <xdr:rowOff>63500</xdr:rowOff>
    </xdr:from>
    <xdr:ext cx="2758878" cy="1846182"/>
    <xdr:pic>
      <xdr:nvPicPr>
        <xdr:cNvPr id="4" name="Imagen 3">
          <a:extLst>
            <a:ext uri="{FF2B5EF4-FFF2-40B4-BE49-F238E27FC236}">
              <a16:creationId xmlns="" xmlns:a16="http://schemas.microsoft.com/office/drawing/2014/main" id="{26ABE64C-B518-422A-98BB-53399C191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46575" y="9721850"/>
          <a:ext cx="2758878" cy="1846182"/>
        </a:xfrm>
        <a:prstGeom prst="rect">
          <a:avLst/>
        </a:prstGeom>
      </xdr:spPr>
    </xdr:pic>
    <xdr:clientData/>
  </xdr:oneCellAnchor>
  <xdr:oneCellAnchor>
    <xdr:from>
      <xdr:col>2</xdr:col>
      <xdr:colOff>142875</xdr:colOff>
      <xdr:row>17</xdr:row>
      <xdr:rowOff>79375</xdr:rowOff>
    </xdr:from>
    <xdr:ext cx="2834781" cy="1840409"/>
    <xdr:pic>
      <xdr:nvPicPr>
        <xdr:cNvPr id="5" name="Imagen 4">
          <a:extLst>
            <a:ext uri="{FF2B5EF4-FFF2-40B4-BE49-F238E27FC236}">
              <a16:creationId xmlns="" xmlns:a16="http://schemas.microsoft.com/office/drawing/2014/main" id="{47C61FAA-2CE8-4915-A706-8CBAB8FD3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14825" y="4594225"/>
          <a:ext cx="2834781" cy="1840409"/>
        </a:xfrm>
        <a:prstGeom prst="rect">
          <a:avLst/>
        </a:prstGeom>
      </xdr:spPr>
    </xdr:pic>
    <xdr:clientData/>
  </xdr:oneCellAnchor>
  <xdr:twoCellAnchor editAs="oneCell">
    <xdr:from>
      <xdr:col>2</xdr:col>
      <xdr:colOff>142875</xdr:colOff>
      <xdr:row>27</xdr:row>
      <xdr:rowOff>79375</xdr:rowOff>
    </xdr:from>
    <xdr:to>
      <xdr:col>2</xdr:col>
      <xdr:colOff>2954265</xdr:colOff>
      <xdr:row>34</xdr:row>
      <xdr:rowOff>133111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9A9AC88E-DEB0-4EB8-8409-CD31FD177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314825" y="7165975"/>
          <a:ext cx="2811390" cy="185396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396875</xdr:colOff>
      <xdr:row>0</xdr:row>
      <xdr:rowOff>212725</xdr:rowOff>
    </xdr:from>
    <xdr:ext cx="1359526" cy="1411450"/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6875" y="212725"/>
          <a:ext cx="1359526" cy="1411450"/>
        </a:xfrm>
        <a:prstGeom prst="rect">
          <a:avLst/>
        </a:prstGeom>
      </xdr:spPr>
    </xdr:pic>
    <xdr:clientData/>
  </xdr:oneCellAnchor>
  <xdr:oneCellAnchor>
    <xdr:from>
      <xdr:col>2</xdr:col>
      <xdr:colOff>508001</xdr:colOff>
      <xdr:row>16</xdr:row>
      <xdr:rowOff>183784</xdr:rowOff>
    </xdr:from>
    <xdr:ext cx="2099520" cy="2160000"/>
    <xdr:pic>
      <xdr:nvPicPr>
        <xdr:cNvPr id="3" name="Imagen 2">
          <a:extLst>
            <a:ext uri="{FF2B5EF4-FFF2-40B4-BE49-F238E27FC236}">
              <a16:creationId xmlns="" xmlns:a16="http://schemas.microsoft.com/office/drawing/2014/main" id="{177A431B-40A1-4AE2-8F10-DE6A4FA66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79951" y="4441459"/>
          <a:ext cx="2099520" cy="2160000"/>
        </a:xfrm>
        <a:prstGeom prst="rect">
          <a:avLst/>
        </a:prstGeom>
      </xdr:spPr>
    </xdr:pic>
    <xdr:clientData/>
  </xdr:oneCellAnchor>
  <xdr:twoCellAnchor editAs="oneCell">
    <xdr:from>
      <xdr:col>2</xdr:col>
      <xdr:colOff>507971</xdr:colOff>
      <xdr:row>26</xdr:row>
      <xdr:rowOff>176826</xdr:rowOff>
    </xdr:from>
    <xdr:to>
      <xdr:col>2</xdr:col>
      <xdr:colOff>2647001</xdr:colOff>
      <xdr:row>35</xdr:row>
      <xdr:rowOff>54636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72C4D694-44E0-46C0-BAC8-325C25CB3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79921" y="7006251"/>
          <a:ext cx="2139030" cy="2192385"/>
        </a:xfrm>
        <a:prstGeom prst="rect">
          <a:avLst/>
        </a:prstGeom>
      </xdr:spPr>
    </xdr:pic>
    <xdr:clientData/>
  </xdr:twoCellAnchor>
  <xdr:oneCellAnchor>
    <xdr:from>
      <xdr:col>2</xdr:col>
      <xdr:colOff>508000</xdr:colOff>
      <xdr:row>36</xdr:row>
      <xdr:rowOff>183786</xdr:rowOff>
    </xdr:from>
    <xdr:ext cx="2069760" cy="2160000"/>
    <xdr:pic>
      <xdr:nvPicPr>
        <xdr:cNvPr id="5" name="Imagen 4">
          <a:extLst>
            <a:ext uri="{FF2B5EF4-FFF2-40B4-BE49-F238E27FC236}">
              <a16:creationId xmlns="" xmlns:a16="http://schemas.microsoft.com/office/drawing/2014/main" id="{DE2850B4-7658-479F-89EA-9EE968C93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79950" y="9584961"/>
          <a:ext cx="2069760" cy="2160000"/>
        </a:xfrm>
        <a:prstGeom prst="rect">
          <a:avLst/>
        </a:prstGeom>
      </xdr:spPr>
    </xdr:pic>
    <xdr:clientData/>
  </xdr:oneCellAnchor>
  <xdr:oneCellAnchor>
    <xdr:from>
      <xdr:col>2</xdr:col>
      <xdr:colOff>507972</xdr:colOff>
      <xdr:row>46</xdr:row>
      <xdr:rowOff>152106</xdr:rowOff>
    </xdr:from>
    <xdr:ext cx="2246100" cy="2160000"/>
    <xdr:pic>
      <xdr:nvPicPr>
        <xdr:cNvPr id="6" name="Imagen 5" descr="Imagen 43.png">
          <a:extLst>
            <a:ext uri="{FF2B5EF4-FFF2-40B4-BE49-F238E27FC236}">
              <a16:creationId xmlns="" xmlns:a16="http://schemas.microsoft.com/office/drawing/2014/main" id="{B057064A-B4FA-46FF-8F05-472E06245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79922" y="12125031"/>
          <a:ext cx="2246100" cy="216000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476250</xdr:colOff>
      <xdr:row>0</xdr:row>
      <xdr:rowOff>228600</xdr:rowOff>
    </xdr:from>
    <xdr:ext cx="1359526" cy="1411450"/>
    <xdr:pic>
      <xdr:nvPicPr>
        <xdr:cNvPr id="2" name="Imagen 1">
          <a:extLst>
            <a:ext uri="{FF2B5EF4-FFF2-40B4-BE49-F238E27FC236}">
              <a16:creationId xmlns="" xmlns:a16="http://schemas.microsoft.com/office/drawing/2014/main" id="{ED496C48-2C51-43FA-B4DB-91B29393B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228600"/>
          <a:ext cx="1359526" cy="1411450"/>
        </a:xfrm>
        <a:prstGeom prst="rect">
          <a:avLst/>
        </a:prstGeom>
      </xdr:spPr>
    </xdr:pic>
    <xdr:clientData/>
  </xdr:oneCellAnchor>
  <xdr:oneCellAnchor>
    <xdr:from>
      <xdr:col>2</xdr:col>
      <xdr:colOff>714376</xdr:colOff>
      <xdr:row>16</xdr:row>
      <xdr:rowOff>158750</xdr:rowOff>
    </xdr:from>
    <xdr:ext cx="1458025" cy="2160000"/>
    <xdr:pic>
      <xdr:nvPicPr>
        <xdr:cNvPr id="3" name="Imagen 2" descr="Imagen 36.png">
          <a:extLst>
            <a:ext uri="{FF2B5EF4-FFF2-40B4-BE49-F238E27FC236}">
              <a16:creationId xmlns="" xmlns:a16="http://schemas.microsoft.com/office/drawing/2014/main" id="{50A7B90E-1531-49B4-8DCE-F9983E7FB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86326" y="4416425"/>
          <a:ext cx="1458025" cy="2160000"/>
        </a:xfrm>
        <a:prstGeom prst="rect">
          <a:avLst/>
        </a:prstGeom>
      </xdr:spPr>
    </xdr:pic>
    <xdr:clientData/>
  </xdr:oneCellAnchor>
  <xdr:twoCellAnchor editAs="oneCell">
    <xdr:from>
      <xdr:col>2</xdr:col>
      <xdr:colOff>714375</xdr:colOff>
      <xdr:row>26</xdr:row>
      <xdr:rowOff>158749</xdr:rowOff>
    </xdr:from>
    <xdr:to>
      <xdr:col>2</xdr:col>
      <xdr:colOff>2227038</xdr:colOff>
      <xdr:row>35</xdr:row>
      <xdr:rowOff>21319</xdr:rowOff>
    </xdr:to>
    <xdr:pic>
      <xdr:nvPicPr>
        <xdr:cNvPr id="4" name="Imagen 3" descr="Imagen 35.png">
          <a:extLst>
            <a:ext uri="{FF2B5EF4-FFF2-40B4-BE49-F238E27FC236}">
              <a16:creationId xmlns="" xmlns:a16="http://schemas.microsoft.com/office/drawing/2014/main" id="{66E6574E-8F4B-4E13-AA7F-0BB88943F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86325" y="6988174"/>
          <a:ext cx="1512663" cy="2177145"/>
        </a:xfrm>
        <a:prstGeom prst="rect">
          <a:avLst/>
        </a:prstGeom>
      </xdr:spPr>
    </xdr:pic>
    <xdr:clientData/>
  </xdr:twoCellAnchor>
  <xdr:oneCellAnchor>
    <xdr:from>
      <xdr:col>2</xdr:col>
      <xdr:colOff>714376</xdr:colOff>
      <xdr:row>36</xdr:row>
      <xdr:rowOff>158751</xdr:rowOff>
    </xdr:from>
    <xdr:ext cx="1438077" cy="2160000"/>
    <xdr:pic>
      <xdr:nvPicPr>
        <xdr:cNvPr id="5" name="Imagen 4" descr="Imagen 33.png">
          <a:extLst>
            <a:ext uri="{FF2B5EF4-FFF2-40B4-BE49-F238E27FC236}">
              <a16:creationId xmlns="" xmlns:a16="http://schemas.microsoft.com/office/drawing/2014/main" id="{50208394-1498-4AB9-8681-EC3C169AB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86326" y="9559926"/>
          <a:ext cx="1438077" cy="2160000"/>
        </a:xfrm>
        <a:prstGeom prst="rect">
          <a:avLst/>
        </a:prstGeom>
      </xdr:spPr>
    </xdr:pic>
    <xdr:clientData/>
  </xdr:oneCellAnchor>
  <xdr:oneCellAnchor>
    <xdr:from>
      <xdr:col>2</xdr:col>
      <xdr:colOff>714373</xdr:colOff>
      <xdr:row>46</xdr:row>
      <xdr:rowOff>158751</xdr:rowOff>
    </xdr:from>
    <xdr:ext cx="1554898" cy="2160000"/>
    <xdr:pic>
      <xdr:nvPicPr>
        <xdr:cNvPr id="6" name="Imagen 5" descr="Imagen 20.png">
          <a:extLst>
            <a:ext uri="{FF2B5EF4-FFF2-40B4-BE49-F238E27FC236}">
              <a16:creationId xmlns="" xmlns:a16="http://schemas.microsoft.com/office/drawing/2014/main" id="{69A5FAD1-0A58-40F9-A59A-667FDC0C6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886323" y="12131676"/>
          <a:ext cx="1554898" cy="216000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231321</xdr:colOff>
      <xdr:row>16</xdr:row>
      <xdr:rowOff>136071</xdr:rowOff>
    </xdr:from>
    <xdr:to>
      <xdr:col>2</xdr:col>
      <xdr:colOff>1888671</xdr:colOff>
      <xdr:row>26</xdr:row>
      <xdr:rowOff>111578</xdr:rowOff>
    </xdr:to>
    <xdr:pic>
      <xdr:nvPicPr>
        <xdr:cNvPr id="14" name="Imagen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2321" y="3905250"/>
          <a:ext cx="1666875" cy="2696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</xdr:colOff>
      <xdr:row>27</xdr:row>
      <xdr:rowOff>176893</xdr:rowOff>
    </xdr:from>
    <xdr:to>
      <xdr:col>2</xdr:col>
      <xdr:colOff>1905000</xdr:colOff>
      <xdr:row>37</xdr:row>
      <xdr:rowOff>93345</xdr:rowOff>
    </xdr:to>
    <xdr:pic>
      <xdr:nvPicPr>
        <xdr:cNvPr id="15" name="Imagen 14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6939643"/>
          <a:ext cx="1714500" cy="2649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204107</xdr:colOff>
      <xdr:row>38</xdr:row>
      <xdr:rowOff>204107</xdr:rowOff>
    </xdr:from>
    <xdr:to>
      <xdr:col>2</xdr:col>
      <xdr:colOff>1926227</xdr:colOff>
      <xdr:row>48</xdr:row>
      <xdr:rowOff>133894</xdr:rowOff>
    </xdr:to>
    <xdr:pic>
      <xdr:nvPicPr>
        <xdr:cNvPr id="16" name="Imagen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5107" y="9960428"/>
          <a:ext cx="1714500" cy="2639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</xdr:colOff>
      <xdr:row>49</xdr:row>
      <xdr:rowOff>217714</xdr:rowOff>
    </xdr:from>
    <xdr:to>
      <xdr:col>2</xdr:col>
      <xdr:colOff>1883501</xdr:colOff>
      <xdr:row>59</xdr:row>
      <xdr:rowOff>136072</xdr:rowOff>
    </xdr:to>
    <xdr:pic>
      <xdr:nvPicPr>
        <xdr:cNvPr id="17" name="Imagen 16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587"/>
        <a:stretch/>
      </xdr:blipFill>
      <xdr:spPr bwMode="auto">
        <a:xfrm>
          <a:off x="4381500" y="12967607"/>
          <a:ext cx="1687286" cy="2649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217714</xdr:colOff>
      <xdr:row>60</xdr:row>
      <xdr:rowOff>204107</xdr:rowOff>
    </xdr:from>
    <xdr:to>
      <xdr:col>2</xdr:col>
      <xdr:colOff>1884589</xdr:colOff>
      <xdr:row>70</xdr:row>
      <xdr:rowOff>97699</xdr:rowOff>
    </xdr:to>
    <xdr:pic>
      <xdr:nvPicPr>
        <xdr:cNvPr id="18" name="Imagen 17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8714" y="15947571"/>
          <a:ext cx="1666875" cy="2620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231321</xdr:colOff>
      <xdr:row>71</xdr:row>
      <xdr:rowOff>163285</xdr:rowOff>
    </xdr:from>
    <xdr:to>
      <xdr:col>2</xdr:col>
      <xdr:colOff>1888671</xdr:colOff>
      <xdr:row>81</xdr:row>
      <xdr:rowOff>131172</xdr:rowOff>
    </xdr:to>
    <xdr:pic>
      <xdr:nvPicPr>
        <xdr:cNvPr id="19" name="Imagen 18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2321" y="18900321"/>
          <a:ext cx="1666875" cy="2696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508000</xdr:colOff>
      <xdr:row>1</xdr:row>
      <xdr:rowOff>127000</xdr:rowOff>
    </xdr:from>
    <xdr:to>
      <xdr:col>0</xdr:col>
      <xdr:colOff>1874352</xdr:colOff>
      <xdr:row>7</xdr:row>
      <xdr:rowOff>20002</xdr:rowOff>
    </xdr:to>
    <xdr:pic>
      <xdr:nvPicPr>
        <xdr:cNvPr id="9" name="Imagen 8">
          <a:extLst>
            <a:ext uri="{FF2B5EF4-FFF2-40B4-BE49-F238E27FC236}">
              <a16:creationId xmlns="" xmlns:a16="http://schemas.microsoft.com/office/drawing/2014/main" id="{A3BAAB39-EDD9-2445-9006-2B94DC19A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381000"/>
          <a:ext cx="1369527" cy="14170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357187</xdr:colOff>
      <xdr:row>1</xdr:row>
      <xdr:rowOff>63500</xdr:rowOff>
    </xdr:from>
    <xdr:to>
      <xdr:col>0</xdr:col>
      <xdr:colOff>1726714</xdr:colOff>
      <xdr:row>6</xdr:row>
      <xdr:rowOff>210502</xdr:rowOff>
    </xdr:to>
    <xdr:pic>
      <xdr:nvPicPr>
        <xdr:cNvPr id="23" name="Imagen 22">
          <a:extLst>
            <a:ext uri="{FF2B5EF4-FFF2-40B4-BE49-F238E27FC236}">
              <a16:creationId xmlns=""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7" y="313531"/>
          <a:ext cx="1365082" cy="1400969"/>
        </a:xfrm>
        <a:prstGeom prst="rect">
          <a:avLst/>
        </a:prstGeom>
      </xdr:spPr>
    </xdr:pic>
    <xdr:clientData/>
  </xdr:twoCellAnchor>
  <xdr:twoCellAnchor editAs="oneCell">
    <xdr:from>
      <xdr:col>2</xdr:col>
      <xdr:colOff>163286</xdr:colOff>
      <xdr:row>18</xdr:row>
      <xdr:rowOff>176892</xdr:rowOff>
    </xdr:from>
    <xdr:to>
      <xdr:col>2</xdr:col>
      <xdr:colOff>1921601</xdr:colOff>
      <xdr:row>24</xdr:row>
      <xdr:rowOff>88536</xdr:rowOff>
    </xdr:to>
    <xdr:pic>
      <xdr:nvPicPr>
        <xdr:cNvPr id="24" name="Imagen 23">
          <a:extLst>
            <a:ext uri="{FF2B5EF4-FFF2-40B4-BE49-F238E27FC236}">
              <a16:creationId xmlns="" xmlns:a16="http://schemas.microsoft.com/office/drawing/2014/main" id="{00000000-0008-0000-03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4286" y="4463142"/>
          <a:ext cx="1762125" cy="1454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122464</xdr:colOff>
      <xdr:row>29</xdr:row>
      <xdr:rowOff>122464</xdr:rowOff>
    </xdr:from>
    <xdr:to>
      <xdr:col>2</xdr:col>
      <xdr:colOff>1888399</xdr:colOff>
      <xdr:row>35</xdr:row>
      <xdr:rowOff>60144</xdr:rowOff>
    </xdr:to>
    <xdr:pic>
      <xdr:nvPicPr>
        <xdr:cNvPr id="25" name="Imagen 24">
          <a:extLst>
            <a:ext uri="{FF2B5EF4-FFF2-40B4-BE49-F238E27FC236}">
              <a16:creationId xmlns="" xmlns:a16="http://schemas.microsoft.com/office/drawing/2014/main" id="{00000000-0008-0000-03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3464" y="7252607"/>
          <a:ext cx="1762125" cy="1492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136071</xdr:colOff>
      <xdr:row>40</xdr:row>
      <xdr:rowOff>108856</xdr:rowOff>
    </xdr:from>
    <xdr:to>
      <xdr:col>2</xdr:col>
      <xdr:colOff>1846761</xdr:colOff>
      <xdr:row>46</xdr:row>
      <xdr:rowOff>54156</xdr:rowOff>
    </xdr:to>
    <xdr:pic>
      <xdr:nvPicPr>
        <xdr:cNvPr id="26" name="Imagen 25">
          <a:extLst>
            <a:ext uri="{FF2B5EF4-FFF2-40B4-BE49-F238E27FC236}">
              <a16:creationId xmlns="" xmlns:a16="http://schemas.microsoft.com/office/drawing/2014/main" id="{00000000-0008-0000-03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7071" y="10082892"/>
          <a:ext cx="1714500" cy="1492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176893</xdr:colOff>
      <xdr:row>51</xdr:row>
      <xdr:rowOff>149678</xdr:rowOff>
    </xdr:from>
    <xdr:to>
      <xdr:col>2</xdr:col>
      <xdr:colOff>1887583</xdr:colOff>
      <xdr:row>57</xdr:row>
      <xdr:rowOff>56878</xdr:rowOff>
    </xdr:to>
    <xdr:pic>
      <xdr:nvPicPr>
        <xdr:cNvPr id="27" name="Imagen 26">
          <a:extLst>
            <a:ext uri="{FF2B5EF4-FFF2-40B4-BE49-F238E27FC236}">
              <a16:creationId xmlns="" xmlns:a16="http://schemas.microsoft.com/office/drawing/2014/main" id="{00000000-0008-0000-03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7893" y="12967607"/>
          <a:ext cx="1714500" cy="14546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149678</xdr:colOff>
      <xdr:row>62</xdr:row>
      <xdr:rowOff>108857</xdr:rowOff>
    </xdr:from>
    <xdr:to>
      <xdr:col>2</xdr:col>
      <xdr:colOff>1925138</xdr:colOff>
      <xdr:row>68</xdr:row>
      <xdr:rowOff>17961</xdr:rowOff>
    </xdr:to>
    <xdr:pic>
      <xdr:nvPicPr>
        <xdr:cNvPr id="28" name="Imagen 27">
          <a:extLst>
            <a:ext uri="{FF2B5EF4-FFF2-40B4-BE49-F238E27FC236}">
              <a16:creationId xmlns="" xmlns:a16="http://schemas.microsoft.com/office/drawing/2014/main" id="{00000000-0008-0000-03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0678" y="15770678"/>
          <a:ext cx="1762125" cy="1464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176892</xdr:colOff>
      <xdr:row>73</xdr:row>
      <xdr:rowOff>176893</xdr:rowOff>
    </xdr:from>
    <xdr:to>
      <xdr:col>2</xdr:col>
      <xdr:colOff>1887582</xdr:colOff>
      <xdr:row>79</xdr:row>
      <xdr:rowOff>88536</xdr:rowOff>
    </xdr:to>
    <xdr:pic>
      <xdr:nvPicPr>
        <xdr:cNvPr id="29" name="Imagen 28">
          <a:extLst>
            <a:ext uri="{FF2B5EF4-FFF2-40B4-BE49-F238E27FC236}">
              <a16:creationId xmlns="" xmlns:a16="http://schemas.microsoft.com/office/drawing/2014/main" id="{00000000-0008-0000-03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7892" y="18682607"/>
          <a:ext cx="1714500" cy="1454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149680</xdr:colOff>
      <xdr:row>84</xdr:row>
      <xdr:rowOff>163286</xdr:rowOff>
    </xdr:from>
    <xdr:to>
      <xdr:col>2</xdr:col>
      <xdr:colOff>1864180</xdr:colOff>
      <xdr:row>90</xdr:row>
      <xdr:rowOff>97155</xdr:rowOff>
    </xdr:to>
    <xdr:pic>
      <xdr:nvPicPr>
        <xdr:cNvPr id="30" name="Imagen 29">
          <a:extLst>
            <a:ext uri="{FF2B5EF4-FFF2-40B4-BE49-F238E27FC236}">
              <a16:creationId xmlns="" xmlns:a16="http://schemas.microsoft.com/office/drawing/2014/main" id="{00000000-0008-0000-0300-00001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703"/>
        <a:stretch/>
      </xdr:blipFill>
      <xdr:spPr bwMode="auto">
        <a:xfrm>
          <a:off x="4340680" y="21512893"/>
          <a:ext cx="1714500" cy="1492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176893</xdr:colOff>
      <xdr:row>95</xdr:row>
      <xdr:rowOff>108858</xdr:rowOff>
    </xdr:from>
    <xdr:to>
      <xdr:col>2</xdr:col>
      <xdr:colOff>1887583</xdr:colOff>
      <xdr:row>101</xdr:row>
      <xdr:rowOff>78922</xdr:rowOff>
    </xdr:to>
    <xdr:pic>
      <xdr:nvPicPr>
        <xdr:cNvPr id="31" name="Imagen 30">
          <a:extLst>
            <a:ext uri="{FF2B5EF4-FFF2-40B4-BE49-F238E27FC236}">
              <a16:creationId xmlns="" xmlns:a16="http://schemas.microsoft.com/office/drawing/2014/main" id="{00000000-0008-0000-03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7893" y="24302358"/>
          <a:ext cx="1714500" cy="1521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217714</xdr:colOff>
      <xdr:row>106</xdr:row>
      <xdr:rowOff>190499</xdr:rowOff>
    </xdr:from>
    <xdr:to>
      <xdr:col>2</xdr:col>
      <xdr:colOff>1922689</xdr:colOff>
      <xdr:row>112</xdr:row>
      <xdr:rowOff>93889</xdr:rowOff>
    </xdr:to>
    <xdr:pic>
      <xdr:nvPicPr>
        <xdr:cNvPr id="34" name="Imagen 33">
          <a:extLst>
            <a:ext uri="{FF2B5EF4-FFF2-40B4-BE49-F238E27FC236}">
              <a16:creationId xmlns="" xmlns:a16="http://schemas.microsoft.com/office/drawing/2014/main" id="{00000000-0008-0000-03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8714" y="32915678"/>
          <a:ext cx="1714500" cy="1464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357187</xdr:colOff>
      <xdr:row>1</xdr:row>
      <xdr:rowOff>63500</xdr:rowOff>
    </xdr:from>
    <xdr:to>
      <xdr:col>0</xdr:col>
      <xdr:colOff>1723539</xdr:colOff>
      <xdr:row>6</xdr:row>
      <xdr:rowOff>210502</xdr:rowOff>
    </xdr:to>
    <xdr:pic>
      <xdr:nvPicPr>
        <xdr:cNvPr id="20" name="Imagen 19">
          <a:extLst>
            <a:ext uri="{FF2B5EF4-FFF2-40B4-BE49-F238E27FC236}">
              <a16:creationId xmlns=""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7" y="311150"/>
          <a:ext cx="1365082" cy="1389062"/>
        </a:xfrm>
        <a:prstGeom prst="rect">
          <a:avLst/>
        </a:prstGeom>
      </xdr:spPr>
    </xdr:pic>
    <xdr:clientData/>
  </xdr:twoCellAnchor>
  <xdr:twoCellAnchor editAs="oneCell">
    <xdr:from>
      <xdr:col>2</xdr:col>
      <xdr:colOff>149681</xdr:colOff>
      <xdr:row>18</xdr:row>
      <xdr:rowOff>204109</xdr:rowOff>
    </xdr:from>
    <xdr:to>
      <xdr:col>2</xdr:col>
      <xdr:colOff>1887312</xdr:colOff>
      <xdr:row>24</xdr:row>
      <xdr:rowOff>154851</xdr:rowOff>
    </xdr:to>
    <xdr:pic>
      <xdr:nvPicPr>
        <xdr:cNvPr id="9" name="Imagen 8">
          <a:extLst>
            <a:ext uri="{FF2B5EF4-FFF2-40B4-BE49-F238E27FC236}">
              <a16:creationId xmlns=""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931"/>
        <a:stretch/>
      </xdr:blipFill>
      <xdr:spPr bwMode="auto">
        <a:xfrm>
          <a:off x="4340681" y="4517573"/>
          <a:ext cx="1728106" cy="14845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149679</xdr:colOff>
      <xdr:row>29</xdr:row>
      <xdr:rowOff>108857</xdr:rowOff>
    </xdr:from>
    <xdr:to>
      <xdr:col>2</xdr:col>
      <xdr:colOff>1811927</xdr:colOff>
      <xdr:row>35</xdr:row>
      <xdr:rowOff>75202</xdr:rowOff>
    </xdr:to>
    <xdr:pic>
      <xdr:nvPicPr>
        <xdr:cNvPr id="10" name="Imagen 9">
          <a:extLst>
            <a:ext uri="{FF2B5EF4-FFF2-40B4-BE49-F238E27FC236}">
              <a16:creationId xmlns="" xmlns:a16="http://schemas.microsoft.com/office/drawing/2014/main" id="{00000000-0008-0000-06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381"/>
        <a:stretch/>
      </xdr:blipFill>
      <xdr:spPr bwMode="auto">
        <a:xfrm>
          <a:off x="4340679" y="7415893"/>
          <a:ext cx="1673678" cy="1513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163286</xdr:colOff>
      <xdr:row>40</xdr:row>
      <xdr:rowOff>244928</xdr:rowOff>
    </xdr:from>
    <xdr:to>
      <xdr:col>2</xdr:col>
      <xdr:colOff>1811927</xdr:colOff>
      <xdr:row>46</xdr:row>
      <xdr:rowOff>188051</xdr:rowOff>
    </xdr:to>
    <xdr:pic>
      <xdr:nvPicPr>
        <xdr:cNvPr id="12" name="Imagen 11">
          <a:extLst>
            <a:ext uri="{FF2B5EF4-FFF2-40B4-BE49-F238E27FC236}">
              <a16:creationId xmlns="" xmlns:a16="http://schemas.microsoft.com/office/drawing/2014/main" id="{00000000-0008-0000-06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174"/>
        <a:stretch/>
      </xdr:blipFill>
      <xdr:spPr bwMode="auto">
        <a:xfrm>
          <a:off x="4354286" y="10545535"/>
          <a:ext cx="1660071" cy="1484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163286</xdr:colOff>
      <xdr:row>51</xdr:row>
      <xdr:rowOff>190500</xdr:rowOff>
    </xdr:from>
    <xdr:to>
      <xdr:col>2</xdr:col>
      <xdr:colOff>1887311</xdr:colOff>
      <xdr:row>57</xdr:row>
      <xdr:rowOff>116477</xdr:rowOff>
    </xdr:to>
    <xdr:pic>
      <xdr:nvPicPr>
        <xdr:cNvPr id="13" name="Imagen 12">
          <a:extLst>
            <a:ext uri="{FF2B5EF4-FFF2-40B4-BE49-F238E27FC236}">
              <a16:creationId xmlns="" xmlns:a16="http://schemas.microsoft.com/office/drawing/2014/main" id="{00000000-0008-0000-0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4286" y="13484679"/>
          <a:ext cx="1714500" cy="14750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136072</xdr:colOff>
      <xdr:row>62</xdr:row>
      <xdr:rowOff>149679</xdr:rowOff>
    </xdr:from>
    <xdr:to>
      <xdr:col>2</xdr:col>
      <xdr:colOff>1846762</xdr:colOff>
      <xdr:row>68</xdr:row>
      <xdr:rowOff>123917</xdr:rowOff>
    </xdr:to>
    <xdr:pic>
      <xdr:nvPicPr>
        <xdr:cNvPr id="15" name="Imagen 14">
          <a:extLst>
            <a:ext uri="{FF2B5EF4-FFF2-40B4-BE49-F238E27FC236}">
              <a16:creationId xmlns="" xmlns:a16="http://schemas.microsoft.com/office/drawing/2014/main" id="{00000000-0008-0000-06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7072" y="16437429"/>
          <a:ext cx="1714500" cy="1513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176893</xdr:colOff>
      <xdr:row>73</xdr:row>
      <xdr:rowOff>176893</xdr:rowOff>
    </xdr:from>
    <xdr:to>
      <xdr:col>2</xdr:col>
      <xdr:colOff>1846761</xdr:colOff>
      <xdr:row>79</xdr:row>
      <xdr:rowOff>124459</xdr:rowOff>
    </xdr:to>
    <xdr:pic>
      <xdr:nvPicPr>
        <xdr:cNvPr id="19" name="Imagen 18">
          <a:extLst>
            <a:ext uri="{FF2B5EF4-FFF2-40B4-BE49-F238E27FC236}">
              <a16:creationId xmlns="" xmlns:a16="http://schemas.microsoft.com/office/drawing/2014/main" id="{00000000-0008-0000-06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381"/>
        <a:stretch/>
      </xdr:blipFill>
      <xdr:spPr bwMode="auto">
        <a:xfrm>
          <a:off x="4367893" y="19458214"/>
          <a:ext cx="1673678" cy="14750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357187</xdr:colOff>
      <xdr:row>1</xdr:row>
      <xdr:rowOff>63500</xdr:rowOff>
    </xdr:from>
    <xdr:to>
      <xdr:col>0</xdr:col>
      <xdr:colOff>1733699</xdr:colOff>
      <xdr:row>6</xdr:row>
      <xdr:rowOff>206692</xdr:rowOff>
    </xdr:to>
    <xdr:pic>
      <xdr:nvPicPr>
        <xdr:cNvPr id="17" name="Imagen 16">
          <a:extLst>
            <a:ext uri="{FF2B5EF4-FFF2-40B4-BE49-F238E27FC236}">
              <a16:creationId xmlns="" xmlns:a16="http://schemas.microsoft.com/office/drawing/2014/main" id="{00000000-0008-0000-0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7" y="311150"/>
          <a:ext cx="1365082" cy="1389062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19</xdr:row>
      <xdr:rowOff>0</xdr:rowOff>
    </xdr:from>
    <xdr:to>
      <xdr:col>2</xdr:col>
      <xdr:colOff>1685290</xdr:colOff>
      <xdr:row>23</xdr:row>
      <xdr:rowOff>59054</xdr:rowOff>
    </xdr:to>
    <xdr:pic>
      <xdr:nvPicPr>
        <xdr:cNvPr id="14" name="Imagen 13">
          <a:extLst>
            <a:ext uri="{FF2B5EF4-FFF2-40B4-BE49-F238E27FC236}">
              <a16:creationId xmlns="" xmlns:a16="http://schemas.microsoft.com/office/drawing/2014/main" id="{00000000-0008-0000-09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4585607"/>
          <a:ext cx="1304925" cy="1136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367393</xdr:colOff>
      <xdr:row>30</xdr:row>
      <xdr:rowOff>81642</xdr:rowOff>
    </xdr:from>
    <xdr:to>
      <xdr:col>2</xdr:col>
      <xdr:colOff>1657078</xdr:colOff>
      <xdr:row>34</xdr:row>
      <xdr:rowOff>143237</xdr:rowOff>
    </xdr:to>
    <xdr:pic>
      <xdr:nvPicPr>
        <xdr:cNvPr id="15" name="Imagen 14">
          <a:extLst>
            <a:ext uri="{FF2B5EF4-FFF2-40B4-BE49-F238E27FC236}">
              <a16:creationId xmlns="" xmlns:a16="http://schemas.microsoft.com/office/drawing/2014/main" id="{00000000-0008-0000-09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8393" y="7660821"/>
          <a:ext cx="1304925" cy="1136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421822</xdr:colOff>
      <xdr:row>41</xdr:row>
      <xdr:rowOff>13607</xdr:rowOff>
    </xdr:from>
    <xdr:to>
      <xdr:col>2</xdr:col>
      <xdr:colOff>1734367</xdr:colOff>
      <xdr:row>45</xdr:row>
      <xdr:rowOff>47263</xdr:rowOff>
    </xdr:to>
    <xdr:pic>
      <xdr:nvPicPr>
        <xdr:cNvPr id="16" name="Imagen 15">
          <a:extLst>
            <a:ext uri="{FF2B5EF4-FFF2-40B4-BE49-F238E27FC236}">
              <a16:creationId xmlns="" xmlns:a16="http://schemas.microsoft.com/office/drawing/2014/main" id="{00000000-0008-0000-09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2822" y="10586357"/>
          <a:ext cx="1304925" cy="11361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394607</xdr:colOff>
      <xdr:row>52</xdr:row>
      <xdr:rowOff>108858</xdr:rowOff>
    </xdr:from>
    <xdr:to>
      <xdr:col>2</xdr:col>
      <xdr:colOff>1685562</xdr:colOff>
      <xdr:row>56</xdr:row>
      <xdr:rowOff>171722</xdr:rowOff>
    </xdr:to>
    <xdr:pic>
      <xdr:nvPicPr>
        <xdr:cNvPr id="18" name="Imagen 17">
          <a:extLst>
            <a:ext uri="{FF2B5EF4-FFF2-40B4-BE49-F238E27FC236}">
              <a16:creationId xmlns="" xmlns:a16="http://schemas.microsoft.com/office/drawing/2014/main" id="{00000000-0008-0000-09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5607" y="13675179"/>
          <a:ext cx="1304925" cy="1136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449036</xdr:colOff>
      <xdr:row>63</xdr:row>
      <xdr:rowOff>122464</xdr:rowOff>
    </xdr:from>
    <xdr:to>
      <xdr:col>2</xdr:col>
      <xdr:colOff>1694906</xdr:colOff>
      <xdr:row>67</xdr:row>
      <xdr:rowOff>170090</xdr:rowOff>
    </xdr:to>
    <xdr:pic>
      <xdr:nvPicPr>
        <xdr:cNvPr id="19" name="Imagen 18">
          <a:extLst>
            <a:ext uri="{FF2B5EF4-FFF2-40B4-BE49-F238E27FC236}">
              <a16:creationId xmlns="" xmlns:a16="http://schemas.microsoft.com/office/drawing/2014/main" id="{00000000-0008-0000-09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0036" y="16682357"/>
          <a:ext cx="1257300" cy="11361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394607</xdr:colOff>
      <xdr:row>73</xdr:row>
      <xdr:rowOff>258536</xdr:rowOff>
    </xdr:from>
    <xdr:to>
      <xdr:col>2</xdr:col>
      <xdr:colOff>1659527</xdr:colOff>
      <xdr:row>78</xdr:row>
      <xdr:rowOff>67037</xdr:rowOff>
    </xdr:to>
    <xdr:pic>
      <xdr:nvPicPr>
        <xdr:cNvPr id="20" name="Imagen 19">
          <a:extLst>
            <a:ext uri="{FF2B5EF4-FFF2-40B4-BE49-F238E27FC236}">
              <a16:creationId xmlns="" xmlns:a16="http://schemas.microsoft.com/office/drawing/2014/main" id="{00000000-0008-0000-09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5607" y="19539857"/>
          <a:ext cx="1257300" cy="11552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449036</xdr:colOff>
      <xdr:row>85</xdr:row>
      <xdr:rowOff>27214</xdr:rowOff>
    </xdr:from>
    <xdr:to>
      <xdr:col>2</xdr:col>
      <xdr:colOff>1694906</xdr:colOff>
      <xdr:row>89</xdr:row>
      <xdr:rowOff>59600</xdr:rowOff>
    </xdr:to>
    <xdr:pic>
      <xdr:nvPicPr>
        <xdr:cNvPr id="21" name="Imagen 20">
          <a:extLst>
            <a:ext uri="{FF2B5EF4-FFF2-40B4-BE49-F238E27FC236}">
              <a16:creationId xmlns="" xmlns:a16="http://schemas.microsoft.com/office/drawing/2014/main" id="{00000000-0008-0000-09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0036" y="22574250"/>
          <a:ext cx="1257300" cy="1126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462643</xdr:colOff>
      <xdr:row>96</xdr:row>
      <xdr:rowOff>40822</xdr:rowOff>
    </xdr:from>
    <xdr:to>
      <xdr:col>2</xdr:col>
      <xdr:colOff>1781538</xdr:colOff>
      <xdr:row>100</xdr:row>
      <xdr:rowOff>96066</xdr:rowOff>
    </xdr:to>
    <xdr:pic>
      <xdr:nvPicPr>
        <xdr:cNvPr id="22" name="Imagen 21">
          <a:extLst>
            <a:ext uri="{FF2B5EF4-FFF2-40B4-BE49-F238E27FC236}">
              <a16:creationId xmlns="" xmlns:a16="http://schemas.microsoft.com/office/drawing/2014/main" id="{00000000-0008-0000-09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3643" y="25581429"/>
          <a:ext cx="1304925" cy="1136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476250</xdr:colOff>
      <xdr:row>107</xdr:row>
      <xdr:rowOff>81643</xdr:rowOff>
    </xdr:from>
    <xdr:to>
      <xdr:col>2</xdr:col>
      <xdr:colOff>1733550</xdr:colOff>
      <xdr:row>111</xdr:row>
      <xdr:rowOff>94977</xdr:rowOff>
    </xdr:to>
    <xdr:pic>
      <xdr:nvPicPr>
        <xdr:cNvPr id="26" name="Imagen 25">
          <a:extLst>
            <a:ext uri="{FF2B5EF4-FFF2-40B4-BE49-F238E27FC236}">
              <a16:creationId xmlns="" xmlns:a16="http://schemas.microsoft.com/office/drawing/2014/main" id="{00000000-0008-0000-09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0" y="34602964"/>
          <a:ext cx="1257300" cy="11171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357187</xdr:colOff>
      <xdr:row>1</xdr:row>
      <xdr:rowOff>63500</xdr:rowOff>
    </xdr:from>
    <xdr:to>
      <xdr:col>0</xdr:col>
      <xdr:colOff>1726714</xdr:colOff>
      <xdr:row>6</xdr:row>
      <xdr:rowOff>210502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121C760B-DD86-4746-92CE-84C1FC707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7" y="311150"/>
          <a:ext cx="1365082" cy="1389062"/>
        </a:xfrm>
        <a:prstGeom prst="rect">
          <a:avLst/>
        </a:prstGeom>
      </xdr:spPr>
    </xdr:pic>
    <xdr:clientData/>
  </xdr:twoCellAnchor>
  <xdr:twoCellAnchor editAs="oneCell">
    <xdr:from>
      <xdr:col>2</xdr:col>
      <xdr:colOff>462643</xdr:colOff>
      <xdr:row>16</xdr:row>
      <xdr:rowOff>136072</xdr:rowOff>
    </xdr:from>
    <xdr:to>
      <xdr:col>2</xdr:col>
      <xdr:colOff>1664063</xdr:colOff>
      <xdr:row>26</xdr:row>
      <xdr:rowOff>132262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288846F7-E6A0-4EBB-958B-A33E865A0E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6843" y="3920672"/>
          <a:ext cx="1209675" cy="2676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435429</xdr:colOff>
      <xdr:row>27</xdr:row>
      <xdr:rowOff>122464</xdr:rowOff>
    </xdr:from>
    <xdr:to>
      <xdr:col>2</xdr:col>
      <xdr:colOff>1658439</xdr:colOff>
      <xdr:row>37</xdr:row>
      <xdr:rowOff>126909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ACF4651C-7FA4-4C2C-95AC-7A0138E07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629" y="6840764"/>
          <a:ext cx="1209675" cy="266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449036</xdr:colOff>
      <xdr:row>38</xdr:row>
      <xdr:rowOff>149679</xdr:rowOff>
    </xdr:from>
    <xdr:to>
      <xdr:col>2</xdr:col>
      <xdr:colOff>1654901</xdr:colOff>
      <xdr:row>48</xdr:row>
      <xdr:rowOff>63591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D648B631-ECD0-4E73-A984-938626899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3236" y="9801679"/>
          <a:ext cx="1209675" cy="2585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367393</xdr:colOff>
      <xdr:row>49</xdr:row>
      <xdr:rowOff>176893</xdr:rowOff>
    </xdr:from>
    <xdr:to>
      <xdr:col>2</xdr:col>
      <xdr:colOff>1620883</xdr:colOff>
      <xdr:row>59</xdr:row>
      <xdr:rowOff>126365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98310DD9-B9E2-41D9-A75B-171BE10081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1593" y="15696293"/>
          <a:ext cx="1257300" cy="26234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489857</xdr:colOff>
      <xdr:row>60</xdr:row>
      <xdr:rowOff>163285</xdr:rowOff>
    </xdr:from>
    <xdr:to>
      <xdr:col>2</xdr:col>
      <xdr:colOff>1583327</xdr:colOff>
      <xdr:row>70</xdr:row>
      <xdr:rowOff>172810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7D519751-7554-479E-B153-020AB272C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4057" y="18616385"/>
          <a:ext cx="1104900" cy="266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pageSetUpPr fitToPage="1"/>
  </sheetPr>
  <dimension ref="A1:T57"/>
  <sheetViews>
    <sheetView showGridLines="0" zoomScale="50" zoomScaleNormal="50" zoomScalePageLayoutView="55" workbookViewId="0">
      <pane ySplit="16" topLeftCell="A17" activePane="bottomLeft" state="frozenSplit"/>
      <selection pane="bottomLeft" activeCell="B2" sqref="B2:D7"/>
    </sheetView>
  </sheetViews>
  <sheetFormatPr defaultColWidth="12" defaultRowHeight="15"/>
  <cols>
    <col min="1" max="2" width="31.28515625" style="267" customWidth="1"/>
    <col min="3" max="4" width="46.28515625" style="267" customWidth="1"/>
    <col min="5" max="14" width="9.28515625" style="267" customWidth="1"/>
    <col min="15" max="15" width="23.42578125" style="267" customWidth="1"/>
    <col min="16" max="16" width="18.28515625" style="280" customWidth="1"/>
    <col min="17" max="17" width="18.7109375" style="280" customWidth="1"/>
    <col min="18" max="18" width="45.7109375" style="280" customWidth="1"/>
    <col min="19" max="19" width="24" style="267" customWidth="1"/>
    <col min="20" max="20" width="9.7109375" style="267" customWidth="1"/>
    <col min="21" max="16384" width="12" style="267"/>
  </cols>
  <sheetData>
    <row r="1" spans="1:20" ht="18.75" customHeight="1">
      <c r="A1" s="37"/>
      <c r="B1" s="264"/>
      <c r="C1" s="265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40"/>
      <c r="O1" s="266"/>
      <c r="P1" s="139"/>
      <c r="Q1" s="139"/>
      <c r="R1" s="139" t="s">
        <v>1549</v>
      </c>
      <c r="S1" s="305"/>
      <c r="T1" s="306"/>
    </row>
    <row r="2" spans="1:20" ht="18.75" customHeight="1">
      <c r="A2" s="37"/>
      <c r="B2" s="40"/>
      <c r="C2" s="268"/>
      <c r="D2" s="40"/>
      <c r="E2" s="40"/>
      <c r="F2" s="264"/>
      <c r="G2" s="264"/>
      <c r="H2" s="269"/>
      <c r="I2" s="264"/>
      <c r="J2" s="264"/>
      <c r="K2" s="264"/>
      <c r="L2" s="264"/>
      <c r="M2" s="264"/>
      <c r="N2" s="270"/>
      <c r="O2" s="266"/>
      <c r="P2" s="139"/>
      <c r="Q2" s="139"/>
      <c r="R2" s="139" t="s">
        <v>1550</v>
      </c>
      <c r="S2" s="307"/>
      <c r="T2" s="308"/>
    </row>
    <row r="3" spans="1:20" ht="18.75" customHeight="1">
      <c r="A3" s="37"/>
      <c r="B3" s="40"/>
      <c r="C3" s="268"/>
      <c r="D3" s="40"/>
      <c r="E3" s="40"/>
      <c r="F3" s="264"/>
      <c r="G3" s="264"/>
      <c r="H3" s="269"/>
      <c r="I3" s="264"/>
      <c r="J3" s="264"/>
      <c r="K3" s="264"/>
      <c r="L3" s="264"/>
      <c r="M3" s="264"/>
      <c r="N3" s="270"/>
      <c r="O3" s="266"/>
      <c r="P3" s="139"/>
      <c r="Q3" s="139"/>
      <c r="R3" s="139" t="s">
        <v>1551</v>
      </c>
      <c r="S3" s="307"/>
      <c r="T3" s="308"/>
    </row>
    <row r="4" spans="1:20" ht="18.75" customHeight="1">
      <c r="A4" s="37"/>
      <c r="B4" s="40"/>
      <c r="C4" s="268"/>
      <c r="D4" s="40"/>
      <c r="E4" s="40"/>
      <c r="F4" s="264"/>
      <c r="G4" s="264"/>
      <c r="H4" s="269"/>
      <c r="I4" s="264"/>
      <c r="J4" s="264"/>
      <c r="K4" s="264"/>
      <c r="L4" s="264"/>
      <c r="M4" s="264"/>
      <c r="N4" s="270"/>
      <c r="O4" s="266"/>
      <c r="P4" s="139"/>
      <c r="Q4" s="139"/>
      <c r="R4" s="139" t="s">
        <v>1552</v>
      </c>
      <c r="S4" s="307"/>
      <c r="T4" s="308"/>
    </row>
    <row r="5" spans="1:20" ht="18.75" customHeight="1">
      <c r="A5" s="37"/>
      <c r="B5" s="40"/>
      <c r="C5" s="271"/>
      <c r="D5" s="40"/>
      <c r="E5" s="40"/>
      <c r="F5" s="33"/>
      <c r="G5" s="264"/>
      <c r="H5" s="264"/>
      <c r="I5" s="264"/>
      <c r="J5" s="264"/>
      <c r="K5" s="264"/>
      <c r="L5" s="264"/>
      <c r="M5" s="264"/>
      <c r="N5" s="264"/>
      <c r="O5" s="266"/>
      <c r="P5" s="139"/>
      <c r="Q5" s="139"/>
      <c r="R5" s="139" t="s">
        <v>1553</v>
      </c>
      <c r="S5" s="305"/>
      <c r="T5" s="306"/>
    </row>
    <row r="6" spans="1:20" ht="18.75" customHeight="1">
      <c r="A6" s="37"/>
      <c r="B6" s="40"/>
      <c r="C6" s="268"/>
      <c r="D6" s="40"/>
      <c r="E6" s="40"/>
      <c r="F6" s="264"/>
      <c r="G6" s="264"/>
      <c r="H6" s="264"/>
      <c r="I6" s="264"/>
      <c r="J6" s="264"/>
      <c r="K6" s="264"/>
      <c r="L6" s="264"/>
      <c r="M6" s="264"/>
      <c r="N6" s="264"/>
      <c r="P6" s="272"/>
      <c r="Q6" s="139"/>
      <c r="R6" s="139" t="s">
        <v>1554</v>
      </c>
      <c r="S6" s="305"/>
      <c r="T6" s="306"/>
    </row>
    <row r="7" spans="1:20" ht="18.75" customHeight="1">
      <c r="A7" s="37"/>
      <c r="B7" s="40"/>
      <c r="C7" s="268"/>
      <c r="D7" s="40"/>
      <c r="E7" s="40"/>
      <c r="F7" s="264"/>
      <c r="G7" s="264"/>
      <c r="H7" s="264"/>
      <c r="I7" s="264"/>
      <c r="J7" s="264"/>
      <c r="K7" s="264"/>
      <c r="L7" s="264"/>
      <c r="M7" s="264"/>
      <c r="N7" s="268"/>
      <c r="O7" s="266"/>
      <c r="P7" s="139"/>
      <c r="Q7" s="139"/>
      <c r="R7" s="139" t="s">
        <v>1555</v>
      </c>
      <c r="S7" s="305"/>
      <c r="T7" s="306"/>
    </row>
    <row r="8" spans="1:20" ht="18.75" customHeight="1">
      <c r="A8" s="37"/>
      <c r="B8" s="273"/>
      <c r="C8" s="273"/>
      <c r="D8" s="273"/>
      <c r="E8" s="273"/>
      <c r="F8" s="273"/>
      <c r="G8" s="273"/>
      <c r="H8" s="265"/>
      <c r="I8" s="264"/>
      <c r="J8" s="264"/>
      <c r="K8" s="264"/>
      <c r="L8" s="264"/>
      <c r="M8" s="264"/>
      <c r="N8" s="264"/>
      <c r="O8" s="264"/>
      <c r="P8" s="274"/>
      <c r="Q8" s="274"/>
      <c r="R8" s="274"/>
      <c r="S8" s="264"/>
      <c r="T8" s="264"/>
    </row>
    <row r="9" spans="1:20" ht="18.75" customHeight="1">
      <c r="A9" s="275"/>
      <c r="B9" s="273"/>
      <c r="C9" s="276"/>
      <c r="D9" s="277"/>
      <c r="E9" s="277"/>
      <c r="F9" s="277"/>
      <c r="G9" s="273"/>
      <c r="H9" s="264"/>
      <c r="I9" s="264"/>
      <c r="J9" s="264"/>
      <c r="K9" s="264"/>
      <c r="L9" s="264"/>
      <c r="M9" s="264"/>
      <c r="N9" s="264"/>
      <c r="O9" s="264"/>
      <c r="P9" s="274"/>
      <c r="Q9" s="274"/>
      <c r="R9" s="274"/>
      <c r="S9" s="264"/>
      <c r="T9" s="264"/>
    </row>
    <row r="10" spans="1:20" ht="18.75" customHeight="1">
      <c r="A10" s="275"/>
      <c r="B10" s="273"/>
      <c r="C10" s="276"/>
      <c r="D10" s="277"/>
      <c r="E10" s="277"/>
      <c r="F10" s="277"/>
      <c r="G10" s="273"/>
      <c r="H10" s="264"/>
      <c r="I10" s="264"/>
      <c r="J10" s="264"/>
      <c r="K10" s="264"/>
      <c r="L10" s="264"/>
      <c r="M10" s="264"/>
      <c r="N10" s="264"/>
      <c r="O10" s="264"/>
      <c r="P10" s="274"/>
      <c r="Q10" s="274"/>
      <c r="R10" s="274"/>
      <c r="S10" s="264"/>
      <c r="T10" s="264"/>
    </row>
    <row r="11" spans="1:20" ht="18.75" customHeight="1">
      <c r="A11" s="275"/>
      <c r="B11" s="273"/>
      <c r="C11" s="276"/>
      <c r="D11" s="277"/>
      <c r="E11" s="277"/>
      <c r="F11" s="277"/>
      <c r="G11" s="273"/>
      <c r="H11" s="264"/>
      <c r="I11" s="264"/>
      <c r="J11" s="264"/>
      <c r="K11" s="264"/>
      <c r="L11" s="264"/>
      <c r="M11" s="264"/>
      <c r="N11" s="264"/>
      <c r="O11" s="264"/>
      <c r="P11" s="274"/>
      <c r="Q11" s="274"/>
      <c r="R11" s="274"/>
      <c r="S11" s="264"/>
      <c r="T11" s="264"/>
    </row>
    <row r="12" spans="1:20" ht="18.75" customHeight="1">
      <c r="A12" s="275"/>
      <c r="B12" s="273"/>
      <c r="C12" s="273"/>
      <c r="D12" s="278"/>
      <c r="E12" s="278"/>
      <c r="F12" s="277"/>
      <c r="G12" s="273"/>
      <c r="H12" s="264"/>
      <c r="I12" s="264"/>
      <c r="J12" s="264"/>
      <c r="K12" s="264"/>
      <c r="L12" s="264"/>
      <c r="M12" s="264"/>
      <c r="N12" s="264"/>
      <c r="O12" s="264"/>
      <c r="P12" s="274"/>
      <c r="Q12" s="274"/>
      <c r="R12" s="274"/>
      <c r="S12" s="264"/>
      <c r="T12" s="264"/>
    </row>
    <row r="13" spans="1:20" ht="18.75" customHeight="1" thickBot="1">
      <c r="N13" s="279"/>
      <c r="O13" s="279"/>
    </row>
    <row r="14" spans="1:20" ht="45" customHeight="1">
      <c r="A14" s="309" t="s">
        <v>1556</v>
      </c>
      <c r="B14" s="310"/>
      <c r="C14" s="310"/>
      <c r="D14" s="310"/>
      <c r="E14" s="281"/>
      <c r="F14" s="281"/>
      <c r="G14" s="281"/>
      <c r="H14" s="281"/>
      <c r="I14" s="281"/>
      <c r="J14" s="281"/>
      <c r="K14" s="281"/>
      <c r="L14" s="281"/>
      <c r="M14" s="281"/>
      <c r="N14" s="281"/>
      <c r="O14" s="281"/>
      <c r="P14" s="282"/>
      <c r="Q14" s="282"/>
      <c r="R14" s="282"/>
      <c r="S14" s="311"/>
      <c r="T14" s="312"/>
    </row>
    <row r="15" spans="1:20" s="283" customFormat="1" ht="23.25" customHeight="1">
      <c r="A15" s="338" t="s">
        <v>39</v>
      </c>
      <c r="B15" s="327" t="s">
        <v>91</v>
      </c>
      <c r="C15" s="327" t="s">
        <v>37</v>
      </c>
      <c r="D15" s="327" t="s">
        <v>38</v>
      </c>
      <c r="E15" s="327">
        <v>4</v>
      </c>
      <c r="F15" s="332" t="s">
        <v>16</v>
      </c>
      <c r="G15" s="332" t="s">
        <v>15</v>
      </c>
      <c r="H15" s="332" t="s">
        <v>14</v>
      </c>
      <c r="I15" s="327" t="s">
        <v>13</v>
      </c>
      <c r="J15" s="327" t="s">
        <v>12</v>
      </c>
      <c r="K15" s="327" t="s">
        <v>11</v>
      </c>
      <c r="L15" s="327" t="s">
        <v>10</v>
      </c>
      <c r="M15" s="327" t="s">
        <v>56</v>
      </c>
      <c r="N15" s="327" t="s">
        <v>8</v>
      </c>
      <c r="O15" s="327" t="s">
        <v>7</v>
      </c>
      <c r="P15" s="330" t="s">
        <v>995</v>
      </c>
      <c r="Q15" s="330" t="s">
        <v>994</v>
      </c>
      <c r="R15" s="330" t="s">
        <v>7</v>
      </c>
      <c r="S15" s="327" t="s">
        <v>115</v>
      </c>
      <c r="T15" s="313" t="s">
        <v>116</v>
      </c>
    </row>
    <row r="16" spans="1:20" s="283" customFormat="1" ht="23.25" customHeight="1" thickBot="1">
      <c r="A16" s="339"/>
      <c r="B16" s="328"/>
      <c r="C16" s="340"/>
      <c r="D16" s="329"/>
      <c r="E16" s="329"/>
      <c r="F16" s="333"/>
      <c r="G16" s="333"/>
      <c r="H16" s="333"/>
      <c r="I16" s="329"/>
      <c r="J16" s="329"/>
      <c r="K16" s="329"/>
      <c r="L16" s="329"/>
      <c r="M16" s="328"/>
      <c r="N16" s="328"/>
      <c r="O16" s="329"/>
      <c r="P16" s="331"/>
      <c r="Q16" s="331"/>
      <c r="R16" s="331"/>
      <c r="S16" s="329"/>
      <c r="T16" s="314"/>
    </row>
    <row r="17" spans="1:20" ht="20.25" customHeight="1">
      <c r="A17" s="315" t="s">
        <v>1557</v>
      </c>
      <c r="B17" s="317" t="s">
        <v>1558</v>
      </c>
      <c r="C17" s="320"/>
      <c r="D17" s="317" t="s">
        <v>1559</v>
      </c>
      <c r="E17" s="323"/>
      <c r="F17" s="323">
        <v>107</v>
      </c>
      <c r="G17" s="323">
        <v>12</v>
      </c>
      <c r="H17" s="323"/>
      <c r="I17" s="325"/>
      <c r="J17" s="325"/>
      <c r="K17" s="325"/>
      <c r="L17" s="325"/>
      <c r="M17" s="325"/>
      <c r="N17" s="325"/>
      <c r="O17" s="325">
        <f>SUM(E17:N21)</f>
        <v>119</v>
      </c>
      <c r="P17" s="345">
        <v>32.950000000000003</v>
      </c>
      <c r="Q17" s="346">
        <v>0.8</v>
      </c>
      <c r="R17" s="345">
        <f>+(O17*P17+O22*P22)*(1-Q17)</f>
        <v>1035.8599999999999</v>
      </c>
      <c r="S17" s="284" t="s">
        <v>1560</v>
      </c>
      <c r="T17" s="285">
        <v>4</v>
      </c>
    </row>
    <row r="18" spans="1:20" ht="20.25" customHeight="1">
      <c r="A18" s="316"/>
      <c r="B18" s="318"/>
      <c r="C18" s="321"/>
      <c r="D18" s="318"/>
      <c r="E18" s="324"/>
      <c r="F18" s="324"/>
      <c r="G18" s="324"/>
      <c r="H18" s="324"/>
      <c r="I18" s="326"/>
      <c r="J18" s="326"/>
      <c r="K18" s="326"/>
      <c r="L18" s="326"/>
      <c r="M18" s="326"/>
      <c r="N18" s="326"/>
      <c r="O18" s="326"/>
      <c r="P18" s="343"/>
      <c r="Q18" s="347"/>
      <c r="R18" s="343"/>
      <c r="S18" s="286" t="s">
        <v>1561</v>
      </c>
      <c r="T18" s="287" t="s">
        <v>16</v>
      </c>
    </row>
    <row r="19" spans="1:20" ht="20.25" customHeight="1">
      <c r="A19" s="316"/>
      <c r="B19" s="318"/>
      <c r="C19" s="321"/>
      <c r="D19" s="318"/>
      <c r="E19" s="324"/>
      <c r="F19" s="324"/>
      <c r="G19" s="324"/>
      <c r="H19" s="324"/>
      <c r="I19" s="326"/>
      <c r="J19" s="326"/>
      <c r="K19" s="326"/>
      <c r="L19" s="326"/>
      <c r="M19" s="326"/>
      <c r="N19" s="326"/>
      <c r="O19" s="326"/>
      <c r="P19" s="343"/>
      <c r="Q19" s="347"/>
      <c r="R19" s="343"/>
      <c r="S19" s="286" t="s">
        <v>1562</v>
      </c>
      <c r="T19" s="287" t="s">
        <v>15</v>
      </c>
    </row>
    <row r="20" spans="1:20" ht="20.25" customHeight="1">
      <c r="A20" s="316"/>
      <c r="B20" s="318"/>
      <c r="C20" s="321"/>
      <c r="D20" s="318"/>
      <c r="E20" s="324"/>
      <c r="F20" s="324"/>
      <c r="G20" s="324"/>
      <c r="H20" s="324"/>
      <c r="I20" s="326"/>
      <c r="J20" s="326"/>
      <c r="K20" s="326"/>
      <c r="L20" s="326"/>
      <c r="M20" s="326"/>
      <c r="N20" s="326"/>
      <c r="O20" s="326"/>
      <c r="P20" s="343"/>
      <c r="Q20" s="347"/>
      <c r="R20" s="343"/>
      <c r="S20" s="286" t="s">
        <v>1563</v>
      </c>
      <c r="T20" s="288" t="s">
        <v>14</v>
      </c>
    </row>
    <row r="21" spans="1:20" ht="20.25" customHeight="1">
      <c r="A21" s="316"/>
      <c r="B21" s="318"/>
      <c r="C21" s="321"/>
      <c r="D21" s="318"/>
      <c r="E21" s="324"/>
      <c r="F21" s="324"/>
      <c r="G21" s="324"/>
      <c r="H21" s="324"/>
      <c r="I21" s="326"/>
      <c r="J21" s="326"/>
      <c r="K21" s="326"/>
      <c r="L21" s="326"/>
      <c r="M21" s="326"/>
      <c r="N21" s="326"/>
      <c r="O21" s="326"/>
      <c r="P21" s="343"/>
      <c r="Q21" s="347"/>
      <c r="R21" s="343"/>
      <c r="S21" s="286" t="s">
        <v>1564</v>
      </c>
      <c r="T21" s="288" t="s">
        <v>13</v>
      </c>
    </row>
    <row r="22" spans="1:20" ht="20.25" customHeight="1">
      <c r="A22" s="334" t="s">
        <v>1565</v>
      </c>
      <c r="B22" s="318"/>
      <c r="C22" s="321"/>
      <c r="D22" s="318"/>
      <c r="E22" s="336"/>
      <c r="F22" s="336"/>
      <c r="G22" s="336"/>
      <c r="H22" s="336"/>
      <c r="I22" s="341"/>
      <c r="J22" s="341"/>
      <c r="K22" s="341"/>
      <c r="L22" s="341"/>
      <c r="M22" s="341">
        <v>35</v>
      </c>
      <c r="N22" s="341"/>
      <c r="O22" s="336">
        <f>SUM(E22:N26)</f>
        <v>35</v>
      </c>
      <c r="P22" s="343">
        <v>35.950000000000003</v>
      </c>
      <c r="Q22" s="347"/>
      <c r="R22" s="343"/>
      <c r="S22" s="286" t="s">
        <v>1566</v>
      </c>
      <c r="T22" s="288" t="s">
        <v>12</v>
      </c>
    </row>
    <row r="23" spans="1:20" ht="20.25" customHeight="1">
      <c r="A23" s="316"/>
      <c r="B23" s="318"/>
      <c r="C23" s="321"/>
      <c r="D23" s="318"/>
      <c r="E23" s="326"/>
      <c r="F23" s="326"/>
      <c r="G23" s="326"/>
      <c r="H23" s="326"/>
      <c r="I23" s="324"/>
      <c r="J23" s="324"/>
      <c r="K23" s="324"/>
      <c r="L23" s="324"/>
      <c r="M23" s="324"/>
      <c r="N23" s="324"/>
      <c r="O23" s="326"/>
      <c r="P23" s="343"/>
      <c r="Q23" s="347"/>
      <c r="R23" s="343"/>
      <c r="S23" s="286" t="s">
        <v>1567</v>
      </c>
      <c r="T23" s="288" t="s">
        <v>11</v>
      </c>
    </row>
    <row r="24" spans="1:20" ht="20.25" customHeight="1">
      <c r="A24" s="316"/>
      <c r="B24" s="318"/>
      <c r="C24" s="321"/>
      <c r="D24" s="318"/>
      <c r="E24" s="326"/>
      <c r="F24" s="326"/>
      <c r="G24" s="326"/>
      <c r="H24" s="326"/>
      <c r="I24" s="324"/>
      <c r="J24" s="324"/>
      <c r="K24" s="324"/>
      <c r="L24" s="324"/>
      <c r="M24" s="324"/>
      <c r="N24" s="324"/>
      <c r="O24" s="326"/>
      <c r="P24" s="343"/>
      <c r="Q24" s="347"/>
      <c r="R24" s="343"/>
      <c r="S24" s="286" t="s">
        <v>1568</v>
      </c>
      <c r="T24" s="288" t="s">
        <v>10</v>
      </c>
    </row>
    <row r="25" spans="1:20" ht="20.25" customHeight="1">
      <c r="A25" s="316"/>
      <c r="B25" s="318"/>
      <c r="C25" s="321"/>
      <c r="D25" s="318"/>
      <c r="E25" s="326"/>
      <c r="F25" s="326"/>
      <c r="G25" s="326"/>
      <c r="H25" s="326"/>
      <c r="I25" s="324"/>
      <c r="J25" s="324"/>
      <c r="K25" s="324"/>
      <c r="L25" s="324"/>
      <c r="M25" s="324"/>
      <c r="N25" s="324"/>
      <c r="O25" s="326"/>
      <c r="P25" s="343"/>
      <c r="Q25" s="347"/>
      <c r="R25" s="343"/>
      <c r="S25" s="286" t="s">
        <v>1569</v>
      </c>
      <c r="T25" s="288" t="s">
        <v>56</v>
      </c>
    </row>
    <row r="26" spans="1:20" ht="20.25" customHeight="1" thickBot="1">
      <c r="A26" s="335"/>
      <c r="B26" s="319"/>
      <c r="C26" s="322"/>
      <c r="D26" s="319"/>
      <c r="E26" s="337"/>
      <c r="F26" s="337"/>
      <c r="G26" s="337"/>
      <c r="H26" s="337"/>
      <c r="I26" s="342"/>
      <c r="J26" s="342"/>
      <c r="K26" s="342"/>
      <c r="L26" s="342"/>
      <c r="M26" s="342"/>
      <c r="N26" s="342"/>
      <c r="O26" s="337"/>
      <c r="P26" s="344"/>
      <c r="Q26" s="348"/>
      <c r="R26" s="344"/>
      <c r="S26" s="289" t="s">
        <v>1570</v>
      </c>
      <c r="T26" s="290" t="s">
        <v>8</v>
      </c>
    </row>
    <row r="27" spans="1:20" ht="20.25" customHeight="1">
      <c r="A27" s="315" t="s">
        <v>1571</v>
      </c>
      <c r="B27" s="317" t="s">
        <v>1572</v>
      </c>
      <c r="C27" s="320"/>
      <c r="D27" s="317" t="s">
        <v>1573</v>
      </c>
      <c r="E27" s="323">
        <v>31</v>
      </c>
      <c r="F27" s="323">
        <v>177</v>
      </c>
      <c r="G27" s="323"/>
      <c r="H27" s="323"/>
      <c r="I27" s="325"/>
      <c r="J27" s="325"/>
      <c r="K27" s="325"/>
      <c r="L27" s="325"/>
      <c r="M27" s="325"/>
      <c r="N27" s="325"/>
      <c r="O27" s="325">
        <f t="shared" ref="O27" si="0">SUM(E27:N31)</f>
        <v>208</v>
      </c>
      <c r="P27" s="345">
        <v>32.950000000000003</v>
      </c>
      <c r="Q27" s="346">
        <v>0.8</v>
      </c>
      <c r="R27" s="345">
        <f>+(O27*P27+O32*P32)*(1-Q27)</f>
        <v>1370.7199999999998</v>
      </c>
      <c r="S27" s="284" t="s">
        <v>1574</v>
      </c>
      <c r="T27" s="285">
        <v>4</v>
      </c>
    </row>
    <row r="28" spans="1:20" ht="20.25" customHeight="1">
      <c r="A28" s="316"/>
      <c r="B28" s="318"/>
      <c r="C28" s="321"/>
      <c r="D28" s="318"/>
      <c r="E28" s="324"/>
      <c r="F28" s="324"/>
      <c r="G28" s="324"/>
      <c r="H28" s="324"/>
      <c r="I28" s="326"/>
      <c r="J28" s="326"/>
      <c r="K28" s="326"/>
      <c r="L28" s="326"/>
      <c r="M28" s="326"/>
      <c r="N28" s="326"/>
      <c r="O28" s="326"/>
      <c r="P28" s="343"/>
      <c r="Q28" s="347"/>
      <c r="R28" s="343"/>
      <c r="S28" s="286" t="s">
        <v>1575</v>
      </c>
      <c r="T28" s="287" t="s">
        <v>16</v>
      </c>
    </row>
    <row r="29" spans="1:20" ht="20.25" customHeight="1">
      <c r="A29" s="316"/>
      <c r="B29" s="318"/>
      <c r="C29" s="321"/>
      <c r="D29" s="318"/>
      <c r="E29" s="324"/>
      <c r="F29" s="324"/>
      <c r="G29" s="324"/>
      <c r="H29" s="324"/>
      <c r="I29" s="326"/>
      <c r="J29" s="326"/>
      <c r="K29" s="326"/>
      <c r="L29" s="326"/>
      <c r="M29" s="326"/>
      <c r="N29" s="326"/>
      <c r="O29" s="326"/>
      <c r="P29" s="343"/>
      <c r="Q29" s="347"/>
      <c r="R29" s="343"/>
      <c r="S29" s="286" t="s">
        <v>1576</v>
      </c>
      <c r="T29" s="287" t="s">
        <v>15</v>
      </c>
    </row>
    <row r="30" spans="1:20" ht="20.25" customHeight="1">
      <c r="A30" s="316"/>
      <c r="B30" s="318"/>
      <c r="C30" s="321"/>
      <c r="D30" s="318"/>
      <c r="E30" s="324"/>
      <c r="F30" s="324"/>
      <c r="G30" s="324"/>
      <c r="H30" s="324"/>
      <c r="I30" s="326"/>
      <c r="J30" s="326"/>
      <c r="K30" s="326"/>
      <c r="L30" s="326"/>
      <c r="M30" s="326"/>
      <c r="N30" s="326"/>
      <c r="O30" s="326"/>
      <c r="P30" s="343"/>
      <c r="Q30" s="347"/>
      <c r="R30" s="343"/>
      <c r="S30" s="286" t="s">
        <v>1577</v>
      </c>
      <c r="T30" s="288" t="s">
        <v>14</v>
      </c>
    </row>
    <row r="31" spans="1:20" ht="20.25" customHeight="1">
      <c r="A31" s="316"/>
      <c r="B31" s="318"/>
      <c r="C31" s="321"/>
      <c r="D31" s="318"/>
      <c r="E31" s="324"/>
      <c r="F31" s="324"/>
      <c r="G31" s="324"/>
      <c r="H31" s="324"/>
      <c r="I31" s="326"/>
      <c r="J31" s="326"/>
      <c r="K31" s="326"/>
      <c r="L31" s="326"/>
      <c r="M31" s="326"/>
      <c r="N31" s="326"/>
      <c r="O31" s="326"/>
      <c r="P31" s="343"/>
      <c r="Q31" s="347"/>
      <c r="R31" s="343"/>
      <c r="S31" s="286" t="s">
        <v>1578</v>
      </c>
      <c r="T31" s="288" t="s">
        <v>13</v>
      </c>
    </row>
    <row r="32" spans="1:20" ht="20.25" customHeight="1">
      <c r="A32" s="334" t="s">
        <v>1579</v>
      </c>
      <c r="B32" s="318"/>
      <c r="C32" s="321"/>
      <c r="D32" s="318"/>
      <c r="E32" s="336"/>
      <c r="F32" s="336"/>
      <c r="G32" s="336"/>
      <c r="H32" s="336"/>
      <c r="I32" s="341"/>
      <c r="J32" s="341"/>
      <c r="K32" s="341"/>
      <c r="L32" s="341"/>
      <c r="M32" s="341"/>
      <c r="N32" s="341"/>
      <c r="O32" s="336">
        <f t="shared" ref="O32" si="1">SUM(E32:N36)</f>
        <v>0</v>
      </c>
      <c r="P32" s="343">
        <v>35.950000000000003</v>
      </c>
      <c r="Q32" s="347"/>
      <c r="R32" s="343"/>
      <c r="S32" s="286" t="s">
        <v>1580</v>
      </c>
      <c r="T32" s="288" t="s">
        <v>12</v>
      </c>
    </row>
    <row r="33" spans="1:20" ht="20.25" customHeight="1">
      <c r="A33" s="316"/>
      <c r="B33" s="318"/>
      <c r="C33" s="321"/>
      <c r="D33" s="318"/>
      <c r="E33" s="326"/>
      <c r="F33" s="326"/>
      <c r="G33" s="326"/>
      <c r="H33" s="326"/>
      <c r="I33" s="324"/>
      <c r="J33" s="324"/>
      <c r="K33" s="324"/>
      <c r="L33" s="324"/>
      <c r="M33" s="324"/>
      <c r="N33" s="324"/>
      <c r="O33" s="326"/>
      <c r="P33" s="343"/>
      <c r="Q33" s="347"/>
      <c r="R33" s="343"/>
      <c r="S33" s="286" t="s">
        <v>1581</v>
      </c>
      <c r="T33" s="288" t="s">
        <v>11</v>
      </c>
    </row>
    <row r="34" spans="1:20" ht="20.25" customHeight="1">
      <c r="A34" s="316"/>
      <c r="B34" s="318"/>
      <c r="C34" s="321"/>
      <c r="D34" s="318"/>
      <c r="E34" s="326"/>
      <c r="F34" s="326"/>
      <c r="G34" s="326"/>
      <c r="H34" s="326"/>
      <c r="I34" s="324"/>
      <c r="J34" s="324"/>
      <c r="K34" s="324"/>
      <c r="L34" s="324"/>
      <c r="M34" s="324"/>
      <c r="N34" s="324"/>
      <c r="O34" s="326"/>
      <c r="P34" s="343"/>
      <c r="Q34" s="347"/>
      <c r="R34" s="343"/>
      <c r="S34" s="286" t="s">
        <v>1582</v>
      </c>
      <c r="T34" s="288" t="s">
        <v>10</v>
      </c>
    </row>
    <row r="35" spans="1:20" ht="20.25" customHeight="1">
      <c r="A35" s="316"/>
      <c r="B35" s="318"/>
      <c r="C35" s="321"/>
      <c r="D35" s="318"/>
      <c r="E35" s="326"/>
      <c r="F35" s="326"/>
      <c r="G35" s="326"/>
      <c r="H35" s="326"/>
      <c r="I35" s="324"/>
      <c r="J35" s="324"/>
      <c r="K35" s="324"/>
      <c r="L35" s="324"/>
      <c r="M35" s="324"/>
      <c r="N35" s="324"/>
      <c r="O35" s="326"/>
      <c r="P35" s="343"/>
      <c r="Q35" s="347"/>
      <c r="R35" s="343"/>
      <c r="S35" s="286" t="s">
        <v>1583</v>
      </c>
      <c r="T35" s="288" t="s">
        <v>56</v>
      </c>
    </row>
    <row r="36" spans="1:20" ht="20.25" customHeight="1" thickBot="1">
      <c r="A36" s="335"/>
      <c r="B36" s="319"/>
      <c r="C36" s="322"/>
      <c r="D36" s="319"/>
      <c r="E36" s="337"/>
      <c r="F36" s="337"/>
      <c r="G36" s="337"/>
      <c r="H36" s="337"/>
      <c r="I36" s="342"/>
      <c r="J36" s="342"/>
      <c r="K36" s="342"/>
      <c r="L36" s="342"/>
      <c r="M36" s="342"/>
      <c r="N36" s="342"/>
      <c r="O36" s="337"/>
      <c r="P36" s="344"/>
      <c r="Q36" s="348"/>
      <c r="R36" s="344"/>
      <c r="S36" s="289" t="s">
        <v>1584</v>
      </c>
      <c r="T36" s="290" t="s">
        <v>8</v>
      </c>
    </row>
    <row r="37" spans="1:20" ht="20.25" customHeight="1">
      <c r="A37" s="315" t="s">
        <v>1585</v>
      </c>
      <c r="B37" s="317" t="s">
        <v>1586</v>
      </c>
      <c r="C37" s="320"/>
      <c r="D37" s="317" t="s">
        <v>1573</v>
      </c>
      <c r="E37" s="323">
        <v>21</v>
      </c>
      <c r="F37" s="323">
        <v>126</v>
      </c>
      <c r="G37" s="323">
        <v>1</v>
      </c>
      <c r="H37" s="323">
        <v>1</v>
      </c>
      <c r="I37" s="325"/>
      <c r="J37" s="325"/>
      <c r="K37" s="325"/>
      <c r="L37" s="325"/>
      <c r="M37" s="325"/>
      <c r="N37" s="325"/>
      <c r="O37" s="325">
        <f t="shared" ref="O37" si="2">SUM(E37:N41)</f>
        <v>149</v>
      </c>
      <c r="P37" s="345">
        <v>32.950000000000003</v>
      </c>
      <c r="Q37" s="346">
        <v>0.8</v>
      </c>
      <c r="R37" s="345">
        <f>+(O37*P37+O42*P42)*(1-Q37)</f>
        <v>1521.1599999999996</v>
      </c>
      <c r="S37" s="284" t="s">
        <v>1587</v>
      </c>
      <c r="T37" s="285">
        <v>4</v>
      </c>
    </row>
    <row r="38" spans="1:20" ht="20.25" customHeight="1">
      <c r="A38" s="316"/>
      <c r="B38" s="318"/>
      <c r="C38" s="321"/>
      <c r="D38" s="318"/>
      <c r="E38" s="324"/>
      <c r="F38" s="324"/>
      <c r="G38" s="324"/>
      <c r="H38" s="324"/>
      <c r="I38" s="326"/>
      <c r="J38" s="326"/>
      <c r="K38" s="326"/>
      <c r="L38" s="326"/>
      <c r="M38" s="326"/>
      <c r="N38" s="326"/>
      <c r="O38" s="326"/>
      <c r="P38" s="343"/>
      <c r="Q38" s="347"/>
      <c r="R38" s="343"/>
      <c r="S38" s="286" t="s">
        <v>1588</v>
      </c>
      <c r="T38" s="287" t="s">
        <v>16</v>
      </c>
    </row>
    <row r="39" spans="1:20" ht="20.25" customHeight="1">
      <c r="A39" s="316"/>
      <c r="B39" s="318"/>
      <c r="C39" s="321"/>
      <c r="D39" s="318"/>
      <c r="E39" s="324"/>
      <c r="F39" s="324"/>
      <c r="G39" s="324"/>
      <c r="H39" s="324"/>
      <c r="I39" s="326"/>
      <c r="J39" s="326"/>
      <c r="K39" s="326"/>
      <c r="L39" s="326"/>
      <c r="M39" s="326"/>
      <c r="N39" s="326"/>
      <c r="O39" s="326"/>
      <c r="P39" s="343"/>
      <c r="Q39" s="347"/>
      <c r="R39" s="343"/>
      <c r="S39" s="286" t="s">
        <v>1589</v>
      </c>
      <c r="T39" s="287" t="s">
        <v>15</v>
      </c>
    </row>
    <row r="40" spans="1:20" ht="20.25" customHeight="1">
      <c r="A40" s="316"/>
      <c r="B40" s="318"/>
      <c r="C40" s="321"/>
      <c r="D40" s="318"/>
      <c r="E40" s="324"/>
      <c r="F40" s="324"/>
      <c r="G40" s="324"/>
      <c r="H40" s="324"/>
      <c r="I40" s="326"/>
      <c r="J40" s="326"/>
      <c r="K40" s="326"/>
      <c r="L40" s="326"/>
      <c r="M40" s="326"/>
      <c r="N40" s="326"/>
      <c r="O40" s="326"/>
      <c r="P40" s="343"/>
      <c r="Q40" s="347"/>
      <c r="R40" s="343"/>
      <c r="S40" s="286" t="s">
        <v>1590</v>
      </c>
      <c r="T40" s="288" t="s">
        <v>14</v>
      </c>
    </row>
    <row r="41" spans="1:20" ht="20.25" customHeight="1">
      <c r="A41" s="316"/>
      <c r="B41" s="318"/>
      <c r="C41" s="321"/>
      <c r="D41" s="318"/>
      <c r="E41" s="324"/>
      <c r="F41" s="324"/>
      <c r="G41" s="324"/>
      <c r="H41" s="324"/>
      <c r="I41" s="326"/>
      <c r="J41" s="326"/>
      <c r="K41" s="326"/>
      <c r="L41" s="326"/>
      <c r="M41" s="326"/>
      <c r="N41" s="326"/>
      <c r="O41" s="326"/>
      <c r="P41" s="343"/>
      <c r="Q41" s="347"/>
      <c r="R41" s="343"/>
      <c r="S41" s="286" t="s">
        <v>1591</v>
      </c>
      <c r="T41" s="288" t="s">
        <v>13</v>
      </c>
    </row>
    <row r="42" spans="1:20" ht="20.25" customHeight="1">
      <c r="A42" s="334" t="s">
        <v>1592</v>
      </c>
      <c r="B42" s="318"/>
      <c r="C42" s="321"/>
      <c r="D42" s="318"/>
      <c r="E42" s="336"/>
      <c r="F42" s="336"/>
      <c r="G42" s="336"/>
      <c r="H42" s="336"/>
      <c r="I42" s="341"/>
      <c r="J42" s="341"/>
      <c r="K42" s="341"/>
      <c r="L42" s="341">
        <v>40</v>
      </c>
      <c r="M42" s="341">
        <v>35</v>
      </c>
      <c r="N42" s="341"/>
      <c r="O42" s="336">
        <f t="shared" ref="O42" si="3">SUM(E42:N46)</f>
        <v>75</v>
      </c>
      <c r="P42" s="343">
        <v>35.950000000000003</v>
      </c>
      <c r="Q42" s="347"/>
      <c r="R42" s="343"/>
      <c r="S42" s="286" t="s">
        <v>1593</v>
      </c>
      <c r="T42" s="288" t="s">
        <v>12</v>
      </c>
    </row>
    <row r="43" spans="1:20" ht="20.25" customHeight="1">
      <c r="A43" s="316"/>
      <c r="B43" s="318"/>
      <c r="C43" s="321"/>
      <c r="D43" s="318"/>
      <c r="E43" s="326"/>
      <c r="F43" s="326"/>
      <c r="G43" s="326"/>
      <c r="H43" s="326"/>
      <c r="I43" s="324"/>
      <c r="J43" s="324"/>
      <c r="K43" s="324"/>
      <c r="L43" s="324"/>
      <c r="M43" s="324"/>
      <c r="N43" s="324"/>
      <c r="O43" s="326"/>
      <c r="P43" s="343"/>
      <c r="Q43" s="347"/>
      <c r="R43" s="343"/>
      <c r="S43" s="286" t="s">
        <v>1594</v>
      </c>
      <c r="T43" s="288" t="s">
        <v>11</v>
      </c>
    </row>
    <row r="44" spans="1:20" ht="20.25" customHeight="1">
      <c r="A44" s="316"/>
      <c r="B44" s="318"/>
      <c r="C44" s="321"/>
      <c r="D44" s="318"/>
      <c r="E44" s="326"/>
      <c r="F44" s="326"/>
      <c r="G44" s="326"/>
      <c r="H44" s="326"/>
      <c r="I44" s="324"/>
      <c r="J44" s="324"/>
      <c r="K44" s="324"/>
      <c r="L44" s="324"/>
      <c r="M44" s="324"/>
      <c r="N44" s="324"/>
      <c r="O44" s="326"/>
      <c r="P44" s="343"/>
      <c r="Q44" s="347"/>
      <c r="R44" s="343"/>
      <c r="S44" s="286" t="s">
        <v>1595</v>
      </c>
      <c r="T44" s="288" t="s">
        <v>10</v>
      </c>
    </row>
    <row r="45" spans="1:20" ht="20.25" customHeight="1">
      <c r="A45" s="316"/>
      <c r="B45" s="318"/>
      <c r="C45" s="321"/>
      <c r="D45" s="318"/>
      <c r="E45" s="326"/>
      <c r="F45" s="326"/>
      <c r="G45" s="326"/>
      <c r="H45" s="326"/>
      <c r="I45" s="324"/>
      <c r="J45" s="324"/>
      <c r="K45" s="324"/>
      <c r="L45" s="324"/>
      <c r="M45" s="324"/>
      <c r="N45" s="324"/>
      <c r="O45" s="326"/>
      <c r="P45" s="343"/>
      <c r="Q45" s="347"/>
      <c r="R45" s="343"/>
      <c r="S45" s="286" t="s">
        <v>1596</v>
      </c>
      <c r="T45" s="288" t="s">
        <v>56</v>
      </c>
    </row>
    <row r="46" spans="1:20" ht="20.25" customHeight="1" thickBot="1">
      <c r="A46" s="335"/>
      <c r="B46" s="319"/>
      <c r="C46" s="322"/>
      <c r="D46" s="319"/>
      <c r="E46" s="337"/>
      <c r="F46" s="337"/>
      <c r="G46" s="337"/>
      <c r="H46" s="337"/>
      <c r="I46" s="342"/>
      <c r="J46" s="342"/>
      <c r="K46" s="342"/>
      <c r="L46" s="342"/>
      <c r="M46" s="342"/>
      <c r="N46" s="342"/>
      <c r="O46" s="337"/>
      <c r="P46" s="344"/>
      <c r="Q46" s="348"/>
      <c r="R46" s="344"/>
      <c r="S46" s="289" t="s">
        <v>1597</v>
      </c>
      <c r="T46" s="290" t="s">
        <v>8</v>
      </c>
    </row>
    <row r="47" spans="1:20" ht="20.25" customHeight="1">
      <c r="A47" s="315" t="s">
        <v>1598</v>
      </c>
      <c r="B47" s="317" t="s">
        <v>1599</v>
      </c>
      <c r="C47" s="320"/>
      <c r="D47" s="317" t="s">
        <v>1573</v>
      </c>
      <c r="E47" s="323">
        <v>44</v>
      </c>
      <c r="F47" s="323">
        <v>139</v>
      </c>
      <c r="G47" s="323">
        <v>432</v>
      </c>
      <c r="H47" s="323">
        <v>150</v>
      </c>
      <c r="I47" s="325"/>
      <c r="J47" s="325"/>
      <c r="K47" s="325"/>
      <c r="L47" s="325"/>
      <c r="M47" s="325"/>
      <c r="N47" s="325"/>
      <c r="O47" s="325">
        <f t="shared" ref="O47" si="4">SUM(E47:N51)</f>
        <v>765</v>
      </c>
      <c r="P47" s="345">
        <v>32.950000000000003</v>
      </c>
      <c r="Q47" s="346">
        <v>0.8</v>
      </c>
      <c r="R47" s="345">
        <f>+(O47*P47+O52*P52)*(1-Q47)</f>
        <v>5041.3499999999995</v>
      </c>
      <c r="S47" s="284" t="s">
        <v>1600</v>
      </c>
      <c r="T47" s="285">
        <v>4</v>
      </c>
    </row>
    <row r="48" spans="1:20" ht="20.25" customHeight="1">
      <c r="A48" s="316"/>
      <c r="B48" s="318"/>
      <c r="C48" s="321"/>
      <c r="D48" s="318"/>
      <c r="E48" s="324"/>
      <c r="F48" s="324"/>
      <c r="G48" s="324"/>
      <c r="H48" s="324"/>
      <c r="I48" s="326"/>
      <c r="J48" s="326"/>
      <c r="K48" s="326"/>
      <c r="L48" s="326"/>
      <c r="M48" s="326"/>
      <c r="N48" s="326"/>
      <c r="O48" s="326"/>
      <c r="P48" s="343"/>
      <c r="Q48" s="347"/>
      <c r="R48" s="343"/>
      <c r="S48" s="286" t="s">
        <v>1601</v>
      </c>
      <c r="T48" s="287" t="s">
        <v>16</v>
      </c>
    </row>
    <row r="49" spans="1:20" ht="20.25" customHeight="1">
      <c r="A49" s="316"/>
      <c r="B49" s="318"/>
      <c r="C49" s="321"/>
      <c r="D49" s="318"/>
      <c r="E49" s="324"/>
      <c r="F49" s="324"/>
      <c r="G49" s="324"/>
      <c r="H49" s="324"/>
      <c r="I49" s="326"/>
      <c r="J49" s="326"/>
      <c r="K49" s="326"/>
      <c r="L49" s="326"/>
      <c r="M49" s="326"/>
      <c r="N49" s="326"/>
      <c r="O49" s="326"/>
      <c r="P49" s="343"/>
      <c r="Q49" s="347"/>
      <c r="R49" s="343"/>
      <c r="S49" s="286" t="s">
        <v>1602</v>
      </c>
      <c r="T49" s="287" t="s">
        <v>15</v>
      </c>
    </row>
    <row r="50" spans="1:20" ht="20.25" customHeight="1">
      <c r="A50" s="316"/>
      <c r="B50" s="318"/>
      <c r="C50" s="321"/>
      <c r="D50" s="318"/>
      <c r="E50" s="324"/>
      <c r="F50" s="324"/>
      <c r="G50" s="324"/>
      <c r="H50" s="324"/>
      <c r="I50" s="326"/>
      <c r="J50" s="326"/>
      <c r="K50" s="326"/>
      <c r="L50" s="326"/>
      <c r="M50" s="326"/>
      <c r="N50" s="326"/>
      <c r="O50" s="326"/>
      <c r="P50" s="343"/>
      <c r="Q50" s="347"/>
      <c r="R50" s="343"/>
      <c r="S50" s="286" t="s">
        <v>1603</v>
      </c>
      <c r="T50" s="288" t="s">
        <v>14</v>
      </c>
    </row>
    <row r="51" spans="1:20" ht="20.25" customHeight="1">
      <c r="A51" s="316"/>
      <c r="B51" s="318"/>
      <c r="C51" s="321"/>
      <c r="D51" s="318"/>
      <c r="E51" s="324"/>
      <c r="F51" s="324"/>
      <c r="G51" s="324"/>
      <c r="H51" s="324"/>
      <c r="I51" s="326"/>
      <c r="J51" s="326"/>
      <c r="K51" s="326"/>
      <c r="L51" s="326"/>
      <c r="M51" s="326"/>
      <c r="N51" s="326"/>
      <c r="O51" s="326"/>
      <c r="P51" s="343"/>
      <c r="Q51" s="347"/>
      <c r="R51" s="343"/>
      <c r="S51" s="286" t="s">
        <v>1604</v>
      </c>
      <c r="T51" s="288" t="s">
        <v>13</v>
      </c>
    </row>
    <row r="52" spans="1:20" ht="20.25" customHeight="1">
      <c r="A52" s="334" t="s">
        <v>1605</v>
      </c>
      <c r="B52" s="318"/>
      <c r="C52" s="321"/>
      <c r="D52" s="318"/>
      <c r="E52" s="336"/>
      <c r="F52" s="336"/>
      <c r="G52" s="336"/>
      <c r="H52" s="336"/>
      <c r="I52" s="341"/>
      <c r="J52" s="341"/>
      <c r="K52" s="341"/>
      <c r="L52" s="341"/>
      <c r="M52" s="341"/>
      <c r="N52" s="341"/>
      <c r="O52" s="336">
        <f t="shared" ref="O52" si="5">SUM(E52:N56)</f>
        <v>0</v>
      </c>
      <c r="P52" s="343">
        <v>35.950000000000003</v>
      </c>
      <c r="Q52" s="347"/>
      <c r="R52" s="343"/>
      <c r="S52" s="286" t="s">
        <v>1606</v>
      </c>
      <c r="T52" s="288" t="s">
        <v>12</v>
      </c>
    </row>
    <row r="53" spans="1:20" ht="20.25" customHeight="1">
      <c r="A53" s="316"/>
      <c r="B53" s="318"/>
      <c r="C53" s="321"/>
      <c r="D53" s="318"/>
      <c r="E53" s="326"/>
      <c r="F53" s="326"/>
      <c r="G53" s="326"/>
      <c r="H53" s="326"/>
      <c r="I53" s="324"/>
      <c r="J53" s="324"/>
      <c r="K53" s="324"/>
      <c r="L53" s="324"/>
      <c r="M53" s="324"/>
      <c r="N53" s="324"/>
      <c r="O53" s="326"/>
      <c r="P53" s="343"/>
      <c r="Q53" s="347"/>
      <c r="R53" s="343"/>
      <c r="S53" s="286" t="s">
        <v>1607</v>
      </c>
      <c r="T53" s="288" t="s">
        <v>11</v>
      </c>
    </row>
    <row r="54" spans="1:20" ht="20.25" customHeight="1">
      <c r="A54" s="316"/>
      <c r="B54" s="318"/>
      <c r="C54" s="321"/>
      <c r="D54" s="318"/>
      <c r="E54" s="326"/>
      <c r="F54" s="326"/>
      <c r="G54" s="326"/>
      <c r="H54" s="326"/>
      <c r="I54" s="324"/>
      <c r="J54" s="324"/>
      <c r="K54" s="324"/>
      <c r="L54" s="324"/>
      <c r="M54" s="324"/>
      <c r="N54" s="324"/>
      <c r="O54" s="326"/>
      <c r="P54" s="343"/>
      <c r="Q54" s="347"/>
      <c r="R54" s="343"/>
      <c r="S54" s="286" t="s">
        <v>1608</v>
      </c>
      <c r="T54" s="288" t="s">
        <v>10</v>
      </c>
    </row>
    <row r="55" spans="1:20" ht="20.25" customHeight="1">
      <c r="A55" s="316"/>
      <c r="B55" s="318"/>
      <c r="C55" s="321"/>
      <c r="D55" s="318"/>
      <c r="E55" s="326"/>
      <c r="F55" s="326"/>
      <c r="G55" s="326"/>
      <c r="H55" s="326"/>
      <c r="I55" s="324"/>
      <c r="J55" s="324"/>
      <c r="K55" s="324"/>
      <c r="L55" s="324"/>
      <c r="M55" s="324"/>
      <c r="N55" s="324"/>
      <c r="O55" s="326"/>
      <c r="P55" s="343"/>
      <c r="Q55" s="347"/>
      <c r="R55" s="343"/>
      <c r="S55" s="286" t="s">
        <v>1609</v>
      </c>
      <c r="T55" s="288" t="s">
        <v>56</v>
      </c>
    </row>
    <row r="56" spans="1:20" ht="20.25" customHeight="1" thickBot="1">
      <c r="A56" s="335"/>
      <c r="B56" s="319"/>
      <c r="C56" s="322"/>
      <c r="D56" s="319"/>
      <c r="E56" s="337"/>
      <c r="F56" s="337"/>
      <c r="G56" s="337"/>
      <c r="H56" s="337"/>
      <c r="I56" s="342"/>
      <c r="J56" s="342"/>
      <c r="K56" s="342"/>
      <c r="L56" s="342"/>
      <c r="M56" s="342"/>
      <c r="N56" s="342"/>
      <c r="O56" s="337"/>
      <c r="P56" s="344"/>
      <c r="Q56" s="348"/>
      <c r="R56" s="344"/>
      <c r="S56" s="289" t="s">
        <v>1610</v>
      </c>
      <c r="T56" s="290" t="s">
        <v>8</v>
      </c>
    </row>
    <row r="57" spans="1:20" ht="21.75" customHeight="1" thickBot="1">
      <c r="O57" s="291">
        <f>SUM(O17:O56)</f>
        <v>1351</v>
      </c>
      <c r="Q57" s="292"/>
      <c r="R57" s="293">
        <f>SUM(R17:R56)</f>
        <v>8969.09</v>
      </c>
    </row>
  </sheetData>
  <mergeCells count="153">
    <mergeCell ref="P47:P51"/>
    <mergeCell ref="Q47:Q56"/>
    <mergeCell ref="R47:R56"/>
    <mergeCell ref="M52:M56"/>
    <mergeCell ref="N52:N56"/>
    <mergeCell ref="O52:O56"/>
    <mergeCell ref="P52:P56"/>
    <mergeCell ref="G47:G51"/>
    <mergeCell ref="H47:H51"/>
    <mergeCell ref="I47:I51"/>
    <mergeCell ref="J47:J51"/>
    <mergeCell ref="K47:K51"/>
    <mergeCell ref="L47:L51"/>
    <mergeCell ref="G52:G56"/>
    <mergeCell ref="H52:H56"/>
    <mergeCell ref="I52:I56"/>
    <mergeCell ref="J52:J56"/>
    <mergeCell ref="K52:K56"/>
    <mergeCell ref="L52:L56"/>
    <mergeCell ref="M47:M51"/>
    <mergeCell ref="N47:N51"/>
    <mergeCell ref="O47:O51"/>
    <mergeCell ref="A47:A51"/>
    <mergeCell ref="B47:B56"/>
    <mergeCell ref="C47:C56"/>
    <mergeCell ref="D47:D56"/>
    <mergeCell ref="E47:E51"/>
    <mergeCell ref="F47:F51"/>
    <mergeCell ref="A52:A56"/>
    <mergeCell ref="E52:E56"/>
    <mergeCell ref="F52:F56"/>
    <mergeCell ref="P37:P41"/>
    <mergeCell ref="Q37:Q46"/>
    <mergeCell ref="R37:R46"/>
    <mergeCell ref="M42:M46"/>
    <mergeCell ref="N42:N46"/>
    <mergeCell ref="O42:O46"/>
    <mergeCell ref="P42:P46"/>
    <mergeCell ref="G37:G41"/>
    <mergeCell ref="H37:H41"/>
    <mergeCell ref="I37:I41"/>
    <mergeCell ref="J37:J41"/>
    <mergeCell ref="K37:K41"/>
    <mergeCell ref="L37:L41"/>
    <mergeCell ref="G42:G46"/>
    <mergeCell ref="H42:H46"/>
    <mergeCell ref="I42:I46"/>
    <mergeCell ref="J42:J46"/>
    <mergeCell ref="K42:K46"/>
    <mergeCell ref="L42:L46"/>
    <mergeCell ref="M37:M41"/>
    <mergeCell ref="N37:N41"/>
    <mergeCell ref="O37:O41"/>
    <mergeCell ref="A37:A41"/>
    <mergeCell ref="B37:B46"/>
    <mergeCell ref="C37:C46"/>
    <mergeCell ref="D37:D46"/>
    <mergeCell ref="E37:E41"/>
    <mergeCell ref="F37:F41"/>
    <mergeCell ref="A42:A46"/>
    <mergeCell ref="E42:E46"/>
    <mergeCell ref="F42:F46"/>
    <mergeCell ref="P27:P31"/>
    <mergeCell ref="Q27:Q36"/>
    <mergeCell ref="R27:R36"/>
    <mergeCell ref="M32:M36"/>
    <mergeCell ref="N32:N36"/>
    <mergeCell ref="O32:O36"/>
    <mergeCell ref="P32:P36"/>
    <mergeCell ref="G27:G31"/>
    <mergeCell ref="H27:H31"/>
    <mergeCell ref="I27:I31"/>
    <mergeCell ref="J27:J31"/>
    <mergeCell ref="K27:K31"/>
    <mergeCell ref="L27:L31"/>
    <mergeCell ref="G32:G36"/>
    <mergeCell ref="H32:H36"/>
    <mergeCell ref="I32:I36"/>
    <mergeCell ref="J32:J36"/>
    <mergeCell ref="K32:K36"/>
    <mergeCell ref="L32:L36"/>
    <mergeCell ref="M27:M31"/>
    <mergeCell ref="N27:N31"/>
    <mergeCell ref="O27:O31"/>
    <mergeCell ref="A27:A31"/>
    <mergeCell ref="B27:B36"/>
    <mergeCell ref="C27:C36"/>
    <mergeCell ref="D27:D36"/>
    <mergeCell ref="E27:E31"/>
    <mergeCell ref="F27:F31"/>
    <mergeCell ref="A32:A36"/>
    <mergeCell ref="E32:E36"/>
    <mergeCell ref="F32:F36"/>
    <mergeCell ref="O22:O26"/>
    <mergeCell ref="P22:P26"/>
    <mergeCell ref="P17:P21"/>
    <mergeCell ref="Q17:Q26"/>
    <mergeCell ref="R17:R26"/>
    <mergeCell ref="L17:L21"/>
    <mergeCell ref="M17:M21"/>
    <mergeCell ref="N17:N21"/>
    <mergeCell ref="O17:O21"/>
    <mergeCell ref="M22:M26"/>
    <mergeCell ref="A15:A16"/>
    <mergeCell ref="B15:B16"/>
    <mergeCell ref="C15:C16"/>
    <mergeCell ref="D15:D16"/>
    <mergeCell ref="E15:E16"/>
    <mergeCell ref="F15:F16"/>
    <mergeCell ref="G15:G16"/>
    <mergeCell ref="N22:N26"/>
    <mergeCell ref="F22:F26"/>
    <mergeCell ref="G22:G26"/>
    <mergeCell ref="H22:H26"/>
    <mergeCell ref="I22:I26"/>
    <mergeCell ref="J22:J26"/>
    <mergeCell ref="J17:J21"/>
    <mergeCell ref="K17:K21"/>
    <mergeCell ref="K22:K26"/>
    <mergeCell ref="L22:L26"/>
    <mergeCell ref="T15:T16"/>
    <mergeCell ref="A17:A21"/>
    <mergeCell ref="B17:B26"/>
    <mergeCell ref="C17:C26"/>
    <mergeCell ref="D17:D26"/>
    <mergeCell ref="E17:E21"/>
    <mergeCell ref="F17:F21"/>
    <mergeCell ref="G17:G21"/>
    <mergeCell ref="H17:H21"/>
    <mergeCell ref="I17:I21"/>
    <mergeCell ref="N15:N16"/>
    <mergeCell ref="O15:O16"/>
    <mergeCell ref="P15:P16"/>
    <mergeCell ref="Q15:Q16"/>
    <mergeCell ref="R15:R16"/>
    <mergeCell ref="S15:S16"/>
    <mergeCell ref="H15:H16"/>
    <mergeCell ref="I15:I16"/>
    <mergeCell ref="J15:J16"/>
    <mergeCell ref="K15:K16"/>
    <mergeCell ref="L15:L16"/>
    <mergeCell ref="M15:M16"/>
    <mergeCell ref="A22:A26"/>
    <mergeCell ref="E22:E26"/>
    <mergeCell ref="S1:T1"/>
    <mergeCell ref="S2:T2"/>
    <mergeCell ref="S3:T3"/>
    <mergeCell ref="S4:T4"/>
    <mergeCell ref="S5:T5"/>
    <mergeCell ref="S6:T6"/>
    <mergeCell ref="S7:T7"/>
    <mergeCell ref="A14:D14"/>
    <mergeCell ref="S14:T14"/>
  </mergeCells>
  <pageMargins left="0.7" right="0.7" top="0.75" bottom="0.75" header="0.3" footer="0.3"/>
  <pageSetup paperSize="9" scale="38" orientation="landscape" r:id="rId1"/>
  <rowBreaks count="1" manualBreakCount="1">
    <brk id="16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10"/>
  <sheetViews>
    <sheetView showGridLines="0" zoomScale="50" zoomScaleNormal="50" zoomScalePageLayoutView="20" workbookViewId="0">
      <pane ySplit="16" topLeftCell="A17" activePane="bottomLeft" state="frozen"/>
      <selection pane="bottomLeft" activeCell="B1" sqref="B1:D7"/>
    </sheetView>
  </sheetViews>
  <sheetFormatPr defaultColWidth="11.5703125" defaultRowHeight="12.75"/>
  <cols>
    <col min="1" max="4" width="31.42578125" style="1" customWidth="1"/>
    <col min="5" max="15" width="8.42578125" style="1" customWidth="1"/>
    <col min="16" max="17" width="17.28515625" style="1" customWidth="1"/>
    <col min="18" max="18" width="20.5703125" style="144" customWidth="1"/>
    <col min="19" max="19" width="27.5703125" style="1" customWidth="1"/>
    <col min="20" max="20" width="24.42578125" style="104" customWidth="1"/>
    <col min="21" max="21" width="35.7109375" style="1" customWidth="1"/>
    <col min="22" max="22" width="24.28515625" style="1" customWidth="1"/>
    <col min="23" max="23" width="10" style="1" customWidth="1"/>
    <col min="24" max="24" width="24.28515625" style="1" customWidth="1"/>
    <col min="25" max="26" width="14.7109375" style="1" customWidth="1"/>
    <col min="27" max="260" width="10.7109375" style="1"/>
    <col min="261" max="261" width="26.28515625" style="1" customWidth="1"/>
    <col min="262" max="262" width="26.7109375" style="1" customWidth="1"/>
    <col min="263" max="263" width="30.28515625" style="1" customWidth="1"/>
    <col min="264" max="274" width="7.28515625" style="1" customWidth="1"/>
    <col min="275" max="276" width="11.28515625" style="1" customWidth="1"/>
    <col min="277" max="277" width="15.42578125" style="1" customWidth="1"/>
    <col min="278" max="278" width="9.7109375" style="1" customWidth="1"/>
    <col min="279" max="279" width="10" style="1" customWidth="1"/>
    <col min="280" max="280" width="24.28515625" style="1" customWidth="1"/>
    <col min="281" max="282" width="14.7109375" style="1" customWidth="1"/>
    <col min="283" max="516" width="10.7109375" style="1"/>
    <col min="517" max="517" width="26.28515625" style="1" customWidth="1"/>
    <col min="518" max="518" width="26.7109375" style="1" customWidth="1"/>
    <col min="519" max="519" width="30.28515625" style="1" customWidth="1"/>
    <col min="520" max="530" width="7.28515625" style="1" customWidth="1"/>
    <col min="531" max="532" width="11.28515625" style="1" customWidth="1"/>
    <col min="533" max="533" width="15.42578125" style="1" customWidth="1"/>
    <col min="534" max="534" width="9.7109375" style="1" customWidth="1"/>
    <col min="535" max="535" width="10" style="1" customWidth="1"/>
    <col min="536" max="536" width="24.28515625" style="1" customWidth="1"/>
    <col min="537" max="538" width="14.7109375" style="1" customWidth="1"/>
    <col min="539" max="772" width="10.7109375" style="1"/>
    <col min="773" max="773" width="26.28515625" style="1" customWidth="1"/>
    <col min="774" max="774" width="26.7109375" style="1" customWidth="1"/>
    <col min="775" max="775" width="30.28515625" style="1" customWidth="1"/>
    <col min="776" max="786" width="7.28515625" style="1" customWidth="1"/>
    <col min="787" max="788" width="11.28515625" style="1" customWidth="1"/>
    <col min="789" max="789" width="15.42578125" style="1" customWidth="1"/>
    <col min="790" max="790" width="9.7109375" style="1" customWidth="1"/>
    <col min="791" max="791" width="10" style="1" customWidth="1"/>
    <col min="792" max="792" width="24.28515625" style="1" customWidth="1"/>
    <col min="793" max="794" width="14.7109375" style="1" customWidth="1"/>
    <col min="795" max="1028" width="10.7109375" style="1"/>
    <col min="1029" max="1029" width="26.28515625" style="1" customWidth="1"/>
    <col min="1030" max="1030" width="26.7109375" style="1" customWidth="1"/>
    <col min="1031" max="1031" width="30.28515625" style="1" customWidth="1"/>
    <col min="1032" max="1042" width="7.28515625" style="1" customWidth="1"/>
    <col min="1043" max="1044" width="11.28515625" style="1" customWidth="1"/>
    <col min="1045" max="1045" width="15.42578125" style="1" customWidth="1"/>
    <col min="1046" max="1046" width="9.7109375" style="1" customWidth="1"/>
    <col min="1047" max="1047" width="10" style="1" customWidth="1"/>
    <col min="1048" max="1048" width="24.28515625" style="1" customWidth="1"/>
    <col min="1049" max="1050" width="14.7109375" style="1" customWidth="1"/>
    <col min="1051" max="1284" width="10.7109375" style="1"/>
    <col min="1285" max="1285" width="26.28515625" style="1" customWidth="1"/>
    <col min="1286" max="1286" width="26.7109375" style="1" customWidth="1"/>
    <col min="1287" max="1287" width="30.28515625" style="1" customWidth="1"/>
    <col min="1288" max="1298" width="7.28515625" style="1" customWidth="1"/>
    <col min="1299" max="1300" width="11.28515625" style="1" customWidth="1"/>
    <col min="1301" max="1301" width="15.42578125" style="1" customWidth="1"/>
    <col min="1302" max="1302" width="9.7109375" style="1" customWidth="1"/>
    <col min="1303" max="1303" width="10" style="1" customWidth="1"/>
    <col min="1304" max="1304" width="24.28515625" style="1" customWidth="1"/>
    <col min="1305" max="1306" width="14.7109375" style="1" customWidth="1"/>
    <col min="1307" max="1540" width="10.7109375" style="1"/>
    <col min="1541" max="1541" width="26.28515625" style="1" customWidth="1"/>
    <col min="1542" max="1542" width="26.7109375" style="1" customWidth="1"/>
    <col min="1543" max="1543" width="30.28515625" style="1" customWidth="1"/>
    <col min="1544" max="1554" width="7.28515625" style="1" customWidth="1"/>
    <col min="1555" max="1556" width="11.28515625" style="1" customWidth="1"/>
    <col min="1557" max="1557" width="15.42578125" style="1" customWidth="1"/>
    <col min="1558" max="1558" width="9.7109375" style="1" customWidth="1"/>
    <col min="1559" max="1559" width="10" style="1" customWidth="1"/>
    <col min="1560" max="1560" width="24.28515625" style="1" customWidth="1"/>
    <col min="1561" max="1562" width="14.7109375" style="1" customWidth="1"/>
    <col min="1563" max="1796" width="10.7109375" style="1"/>
    <col min="1797" max="1797" width="26.28515625" style="1" customWidth="1"/>
    <col min="1798" max="1798" width="26.7109375" style="1" customWidth="1"/>
    <col min="1799" max="1799" width="30.28515625" style="1" customWidth="1"/>
    <col min="1800" max="1810" width="7.28515625" style="1" customWidth="1"/>
    <col min="1811" max="1812" width="11.28515625" style="1" customWidth="1"/>
    <col min="1813" max="1813" width="15.42578125" style="1" customWidth="1"/>
    <col min="1814" max="1814" width="9.7109375" style="1" customWidth="1"/>
    <col min="1815" max="1815" width="10" style="1" customWidth="1"/>
    <col min="1816" max="1816" width="24.28515625" style="1" customWidth="1"/>
    <col min="1817" max="1818" width="14.7109375" style="1" customWidth="1"/>
    <col min="1819" max="2052" width="10.7109375" style="1"/>
    <col min="2053" max="2053" width="26.28515625" style="1" customWidth="1"/>
    <col min="2054" max="2054" width="26.7109375" style="1" customWidth="1"/>
    <col min="2055" max="2055" width="30.28515625" style="1" customWidth="1"/>
    <col min="2056" max="2066" width="7.28515625" style="1" customWidth="1"/>
    <col min="2067" max="2068" width="11.28515625" style="1" customWidth="1"/>
    <col min="2069" max="2069" width="15.42578125" style="1" customWidth="1"/>
    <col min="2070" max="2070" width="9.7109375" style="1" customWidth="1"/>
    <col min="2071" max="2071" width="10" style="1" customWidth="1"/>
    <col min="2072" max="2072" width="24.28515625" style="1" customWidth="1"/>
    <col min="2073" max="2074" width="14.7109375" style="1" customWidth="1"/>
    <col min="2075" max="2308" width="10.7109375" style="1"/>
    <col min="2309" max="2309" width="26.28515625" style="1" customWidth="1"/>
    <col min="2310" max="2310" width="26.7109375" style="1" customWidth="1"/>
    <col min="2311" max="2311" width="30.28515625" style="1" customWidth="1"/>
    <col min="2312" max="2322" width="7.28515625" style="1" customWidth="1"/>
    <col min="2323" max="2324" width="11.28515625" style="1" customWidth="1"/>
    <col min="2325" max="2325" width="15.42578125" style="1" customWidth="1"/>
    <col min="2326" max="2326" width="9.7109375" style="1" customWidth="1"/>
    <col min="2327" max="2327" width="10" style="1" customWidth="1"/>
    <col min="2328" max="2328" width="24.28515625" style="1" customWidth="1"/>
    <col min="2329" max="2330" width="14.7109375" style="1" customWidth="1"/>
    <col min="2331" max="2564" width="10.7109375" style="1"/>
    <col min="2565" max="2565" width="26.28515625" style="1" customWidth="1"/>
    <col min="2566" max="2566" width="26.7109375" style="1" customWidth="1"/>
    <col min="2567" max="2567" width="30.28515625" style="1" customWidth="1"/>
    <col min="2568" max="2578" width="7.28515625" style="1" customWidth="1"/>
    <col min="2579" max="2580" width="11.28515625" style="1" customWidth="1"/>
    <col min="2581" max="2581" width="15.42578125" style="1" customWidth="1"/>
    <col min="2582" max="2582" width="9.7109375" style="1" customWidth="1"/>
    <col min="2583" max="2583" width="10" style="1" customWidth="1"/>
    <col min="2584" max="2584" width="24.28515625" style="1" customWidth="1"/>
    <col min="2585" max="2586" width="14.7109375" style="1" customWidth="1"/>
    <col min="2587" max="2820" width="10.7109375" style="1"/>
    <col min="2821" max="2821" width="26.28515625" style="1" customWidth="1"/>
    <col min="2822" max="2822" width="26.7109375" style="1" customWidth="1"/>
    <col min="2823" max="2823" width="30.28515625" style="1" customWidth="1"/>
    <col min="2824" max="2834" width="7.28515625" style="1" customWidth="1"/>
    <col min="2835" max="2836" width="11.28515625" style="1" customWidth="1"/>
    <col min="2837" max="2837" width="15.42578125" style="1" customWidth="1"/>
    <col min="2838" max="2838" width="9.7109375" style="1" customWidth="1"/>
    <col min="2839" max="2839" width="10" style="1" customWidth="1"/>
    <col min="2840" max="2840" width="24.28515625" style="1" customWidth="1"/>
    <col min="2841" max="2842" width="14.7109375" style="1" customWidth="1"/>
    <col min="2843" max="3076" width="10.7109375" style="1"/>
    <col min="3077" max="3077" width="26.28515625" style="1" customWidth="1"/>
    <col min="3078" max="3078" width="26.7109375" style="1" customWidth="1"/>
    <col min="3079" max="3079" width="30.28515625" style="1" customWidth="1"/>
    <col min="3080" max="3090" width="7.28515625" style="1" customWidth="1"/>
    <col min="3091" max="3092" width="11.28515625" style="1" customWidth="1"/>
    <col min="3093" max="3093" width="15.42578125" style="1" customWidth="1"/>
    <col min="3094" max="3094" width="9.7109375" style="1" customWidth="1"/>
    <col min="3095" max="3095" width="10" style="1" customWidth="1"/>
    <col min="3096" max="3096" width="24.28515625" style="1" customWidth="1"/>
    <col min="3097" max="3098" width="14.7109375" style="1" customWidth="1"/>
    <col min="3099" max="3332" width="10.7109375" style="1"/>
    <col min="3333" max="3333" width="26.28515625" style="1" customWidth="1"/>
    <col min="3334" max="3334" width="26.7109375" style="1" customWidth="1"/>
    <col min="3335" max="3335" width="30.28515625" style="1" customWidth="1"/>
    <col min="3336" max="3346" width="7.28515625" style="1" customWidth="1"/>
    <col min="3347" max="3348" width="11.28515625" style="1" customWidth="1"/>
    <col min="3349" max="3349" width="15.42578125" style="1" customWidth="1"/>
    <col min="3350" max="3350" width="9.7109375" style="1" customWidth="1"/>
    <col min="3351" max="3351" width="10" style="1" customWidth="1"/>
    <col min="3352" max="3352" width="24.28515625" style="1" customWidth="1"/>
    <col min="3353" max="3354" width="14.7109375" style="1" customWidth="1"/>
    <col min="3355" max="3588" width="10.7109375" style="1"/>
    <col min="3589" max="3589" width="26.28515625" style="1" customWidth="1"/>
    <col min="3590" max="3590" width="26.7109375" style="1" customWidth="1"/>
    <col min="3591" max="3591" width="30.28515625" style="1" customWidth="1"/>
    <col min="3592" max="3602" width="7.28515625" style="1" customWidth="1"/>
    <col min="3603" max="3604" width="11.28515625" style="1" customWidth="1"/>
    <col min="3605" max="3605" width="15.42578125" style="1" customWidth="1"/>
    <col min="3606" max="3606" width="9.7109375" style="1" customWidth="1"/>
    <col min="3607" max="3607" width="10" style="1" customWidth="1"/>
    <col min="3608" max="3608" width="24.28515625" style="1" customWidth="1"/>
    <col min="3609" max="3610" width="14.7109375" style="1" customWidth="1"/>
    <col min="3611" max="3844" width="10.7109375" style="1"/>
    <col min="3845" max="3845" width="26.28515625" style="1" customWidth="1"/>
    <col min="3846" max="3846" width="26.7109375" style="1" customWidth="1"/>
    <col min="3847" max="3847" width="30.28515625" style="1" customWidth="1"/>
    <col min="3848" max="3858" width="7.28515625" style="1" customWidth="1"/>
    <col min="3859" max="3860" width="11.28515625" style="1" customWidth="1"/>
    <col min="3861" max="3861" width="15.42578125" style="1" customWidth="1"/>
    <col min="3862" max="3862" width="9.7109375" style="1" customWidth="1"/>
    <col min="3863" max="3863" width="10" style="1" customWidth="1"/>
    <col min="3864" max="3864" width="24.28515625" style="1" customWidth="1"/>
    <col min="3865" max="3866" width="14.7109375" style="1" customWidth="1"/>
    <col min="3867" max="4100" width="10.7109375" style="1"/>
    <col min="4101" max="4101" width="26.28515625" style="1" customWidth="1"/>
    <col min="4102" max="4102" width="26.7109375" style="1" customWidth="1"/>
    <col min="4103" max="4103" width="30.28515625" style="1" customWidth="1"/>
    <col min="4104" max="4114" width="7.28515625" style="1" customWidth="1"/>
    <col min="4115" max="4116" width="11.28515625" style="1" customWidth="1"/>
    <col min="4117" max="4117" width="15.42578125" style="1" customWidth="1"/>
    <col min="4118" max="4118" width="9.7109375" style="1" customWidth="1"/>
    <col min="4119" max="4119" width="10" style="1" customWidth="1"/>
    <col min="4120" max="4120" width="24.28515625" style="1" customWidth="1"/>
    <col min="4121" max="4122" width="14.7109375" style="1" customWidth="1"/>
    <col min="4123" max="4356" width="10.7109375" style="1"/>
    <col min="4357" max="4357" width="26.28515625" style="1" customWidth="1"/>
    <col min="4358" max="4358" width="26.7109375" style="1" customWidth="1"/>
    <col min="4359" max="4359" width="30.28515625" style="1" customWidth="1"/>
    <col min="4360" max="4370" width="7.28515625" style="1" customWidth="1"/>
    <col min="4371" max="4372" width="11.28515625" style="1" customWidth="1"/>
    <col min="4373" max="4373" width="15.42578125" style="1" customWidth="1"/>
    <col min="4374" max="4374" width="9.7109375" style="1" customWidth="1"/>
    <col min="4375" max="4375" width="10" style="1" customWidth="1"/>
    <col min="4376" max="4376" width="24.28515625" style="1" customWidth="1"/>
    <col min="4377" max="4378" width="14.7109375" style="1" customWidth="1"/>
    <col min="4379" max="4612" width="10.7109375" style="1"/>
    <col min="4613" max="4613" width="26.28515625" style="1" customWidth="1"/>
    <col min="4614" max="4614" width="26.7109375" style="1" customWidth="1"/>
    <col min="4615" max="4615" width="30.28515625" style="1" customWidth="1"/>
    <col min="4616" max="4626" width="7.28515625" style="1" customWidth="1"/>
    <col min="4627" max="4628" width="11.28515625" style="1" customWidth="1"/>
    <col min="4629" max="4629" width="15.42578125" style="1" customWidth="1"/>
    <col min="4630" max="4630" width="9.7109375" style="1" customWidth="1"/>
    <col min="4631" max="4631" width="10" style="1" customWidth="1"/>
    <col min="4632" max="4632" width="24.28515625" style="1" customWidth="1"/>
    <col min="4633" max="4634" width="14.7109375" style="1" customWidth="1"/>
    <col min="4635" max="4868" width="10.7109375" style="1"/>
    <col min="4869" max="4869" width="26.28515625" style="1" customWidth="1"/>
    <col min="4870" max="4870" width="26.7109375" style="1" customWidth="1"/>
    <col min="4871" max="4871" width="30.28515625" style="1" customWidth="1"/>
    <col min="4872" max="4882" width="7.28515625" style="1" customWidth="1"/>
    <col min="4883" max="4884" width="11.28515625" style="1" customWidth="1"/>
    <col min="4885" max="4885" width="15.42578125" style="1" customWidth="1"/>
    <col min="4886" max="4886" width="9.7109375" style="1" customWidth="1"/>
    <col min="4887" max="4887" width="10" style="1" customWidth="1"/>
    <col min="4888" max="4888" width="24.28515625" style="1" customWidth="1"/>
    <col min="4889" max="4890" width="14.7109375" style="1" customWidth="1"/>
    <col min="4891" max="5124" width="10.7109375" style="1"/>
    <col min="5125" max="5125" width="26.28515625" style="1" customWidth="1"/>
    <col min="5126" max="5126" width="26.7109375" style="1" customWidth="1"/>
    <col min="5127" max="5127" width="30.28515625" style="1" customWidth="1"/>
    <col min="5128" max="5138" width="7.28515625" style="1" customWidth="1"/>
    <col min="5139" max="5140" width="11.28515625" style="1" customWidth="1"/>
    <col min="5141" max="5141" width="15.42578125" style="1" customWidth="1"/>
    <col min="5142" max="5142" width="9.7109375" style="1" customWidth="1"/>
    <col min="5143" max="5143" width="10" style="1" customWidth="1"/>
    <col min="5144" max="5144" width="24.28515625" style="1" customWidth="1"/>
    <col min="5145" max="5146" width="14.7109375" style="1" customWidth="1"/>
    <col min="5147" max="5380" width="10.7109375" style="1"/>
    <col min="5381" max="5381" width="26.28515625" style="1" customWidth="1"/>
    <col min="5382" max="5382" width="26.7109375" style="1" customWidth="1"/>
    <col min="5383" max="5383" width="30.28515625" style="1" customWidth="1"/>
    <col min="5384" max="5394" width="7.28515625" style="1" customWidth="1"/>
    <col min="5395" max="5396" width="11.28515625" style="1" customWidth="1"/>
    <col min="5397" max="5397" width="15.42578125" style="1" customWidth="1"/>
    <col min="5398" max="5398" width="9.7109375" style="1" customWidth="1"/>
    <col min="5399" max="5399" width="10" style="1" customWidth="1"/>
    <col min="5400" max="5400" width="24.28515625" style="1" customWidth="1"/>
    <col min="5401" max="5402" width="14.7109375" style="1" customWidth="1"/>
    <col min="5403" max="5636" width="10.7109375" style="1"/>
    <col min="5637" max="5637" width="26.28515625" style="1" customWidth="1"/>
    <col min="5638" max="5638" width="26.7109375" style="1" customWidth="1"/>
    <col min="5639" max="5639" width="30.28515625" style="1" customWidth="1"/>
    <col min="5640" max="5650" width="7.28515625" style="1" customWidth="1"/>
    <col min="5651" max="5652" width="11.28515625" style="1" customWidth="1"/>
    <col min="5653" max="5653" width="15.42578125" style="1" customWidth="1"/>
    <col min="5654" max="5654" width="9.7109375" style="1" customWidth="1"/>
    <col min="5655" max="5655" width="10" style="1" customWidth="1"/>
    <col min="5656" max="5656" width="24.28515625" style="1" customWidth="1"/>
    <col min="5657" max="5658" width="14.7109375" style="1" customWidth="1"/>
    <col min="5659" max="5892" width="10.7109375" style="1"/>
    <col min="5893" max="5893" width="26.28515625" style="1" customWidth="1"/>
    <col min="5894" max="5894" width="26.7109375" style="1" customWidth="1"/>
    <col min="5895" max="5895" width="30.28515625" style="1" customWidth="1"/>
    <col min="5896" max="5906" width="7.28515625" style="1" customWidth="1"/>
    <col min="5907" max="5908" width="11.28515625" style="1" customWidth="1"/>
    <col min="5909" max="5909" width="15.42578125" style="1" customWidth="1"/>
    <col min="5910" max="5910" width="9.7109375" style="1" customWidth="1"/>
    <col min="5911" max="5911" width="10" style="1" customWidth="1"/>
    <col min="5912" max="5912" width="24.28515625" style="1" customWidth="1"/>
    <col min="5913" max="5914" width="14.7109375" style="1" customWidth="1"/>
    <col min="5915" max="6148" width="10.7109375" style="1"/>
    <col min="6149" max="6149" width="26.28515625" style="1" customWidth="1"/>
    <col min="6150" max="6150" width="26.7109375" style="1" customWidth="1"/>
    <col min="6151" max="6151" width="30.28515625" style="1" customWidth="1"/>
    <col min="6152" max="6162" width="7.28515625" style="1" customWidth="1"/>
    <col min="6163" max="6164" width="11.28515625" style="1" customWidth="1"/>
    <col min="6165" max="6165" width="15.42578125" style="1" customWidth="1"/>
    <col min="6166" max="6166" width="9.7109375" style="1" customWidth="1"/>
    <col min="6167" max="6167" width="10" style="1" customWidth="1"/>
    <col min="6168" max="6168" width="24.28515625" style="1" customWidth="1"/>
    <col min="6169" max="6170" width="14.7109375" style="1" customWidth="1"/>
    <col min="6171" max="6404" width="10.7109375" style="1"/>
    <col min="6405" max="6405" width="26.28515625" style="1" customWidth="1"/>
    <col min="6406" max="6406" width="26.7109375" style="1" customWidth="1"/>
    <col min="6407" max="6407" width="30.28515625" style="1" customWidth="1"/>
    <col min="6408" max="6418" width="7.28515625" style="1" customWidth="1"/>
    <col min="6419" max="6420" width="11.28515625" style="1" customWidth="1"/>
    <col min="6421" max="6421" width="15.42578125" style="1" customWidth="1"/>
    <col min="6422" max="6422" width="9.7109375" style="1" customWidth="1"/>
    <col min="6423" max="6423" width="10" style="1" customWidth="1"/>
    <col min="6424" max="6424" width="24.28515625" style="1" customWidth="1"/>
    <col min="6425" max="6426" width="14.7109375" style="1" customWidth="1"/>
    <col min="6427" max="6660" width="10.7109375" style="1"/>
    <col min="6661" max="6661" width="26.28515625" style="1" customWidth="1"/>
    <col min="6662" max="6662" width="26.7109375" style="1" customWidth="1"/>
    <col min="6663" max="6663" width="30.28515625" style="1" customWidth="1"/>
    <col min="6664" max="6674" width="7.28515625" style="1" customWidth="1"/>
    <col min="6675" max="6676" width="11.28515625" style="1" customWidth="1"/>
    <col min="6677" max="6677" width="15.42578125" style="1" customWidth="1"/>
    <col min="6678" max="6678" width="9.7109375" style="1" customWidth="1"/>
    <col min="6679" max="6679" width="10" style="1" customWidth="1"/>
    <col min="6680" max="6680" width="24.28515625" style="1" customWidth="1"/>
    <col min="6681" max="6682" width="14.7109375" style="1" customWidth="1"/>
    <col min="6683" max="6916" width="10.7109375" style="1"/>
    <col min="6917" max="6917" width="26.28515625" style="1" customWidth="1"/>
    <col min="6918" max="6918" width="26.7109375" style="1" customWidth="1"/>
    <col min="6919" max="6919" width="30.28515625" style="1" customWidth="1"/>
    <col min="6920" max="6930" width="7.28515625" style="1" customWidth="1"/>
    <col min="6931" max="6932" width="11.28515625" style="1" customWidth="1"/>
    <col min="6933" max="6933" width="15.42578125" style="1" customWidth="1"/>
    <col min="6934" max="6934" width="9.7109375" style="1" customWidth="1"/>
    <col min="6935" max="6935" width="10" style="1" customWidth="1"/>
    <col min="6936" max="6936" width="24.28515625" style="1" customWidth="1"/>
    <col min="6937" max="6938" width="14.7109375" style="1" customWidth="1"/>
    <col min="6939" max="7172" width="10.7109375" style="1"/>
    <col min="7173" max="7173" width="26.28515625" style="1" customWidth="1"/>
    <col min="7174" max="7174" width="26.7109375" style="1" customWidth="1"/>
    <col min="7175" max="7175" width="30.28515625" style="1" customWidth="1"/>
    <col min="7176" max="7186" width="7.28515625" style="1" customWidth="1"/>
    <col min="7187" max="7188" width="11.28515625" style="1" customWidth="1"/>
    <col min="7189" max="7189" width="15.42578125" style="1" customWidth="1"/>
    <col min="7190" max="7190" width="9.7109375" style="1" customWidth="1"/>
    <col min="7191" max="7191" width="10" style="1" customWidth="1"/>
    <col min="7192" max="7192" width="24.28515625" style="1" customWidth="1"/>
    <col min="7193" max="7194" width="14.7109375" style="1" customWidth="1"/>
    <col min="7195" max="7428" width="10.7109375" style="1"/>
    <col min="7429" max="7429" width="26.28515625" style="1" customWidth="1"/>
    <col min="7430" max="7430" width="26.7109375" style="1" customWidth="1"/>
    <col min="7431" max="7431" width="30.28515625" style="1" customWidth="1"/>
    <col min="7432" max="7442" width="7.28515625" style="1" customWidth="1"/>
    <col min="7443" max="7444" width="11.28515625" style="1" customWidth="1"/>
    <col min="7445" max="7445" width="15.42578125" style="1" customWidth="1"/>
    <col min="7446" max="7446" width="9.7109375" style="1" customWidth="1"/>
    <col min="7447" max="7447" width="10" style="1" customWidth="1"/>
    <col min="7448" max="7448" width="24.28515625" style="1" customWidth="1"/>
    <col min="7449" max="7450" width="14.7109375" style="1" customWidth="1"/>
    <col min="7451" max="7684" width="10.7109375" style="1"/>
    <col min="7685" max="7685" width="26.28515625" style="1" customWidth="1"/>
    <col min="7686" max="7686" width="26.7109375" style="1" customWidth="1"/>
    <col min="7687" max="7687" width="30.28515625" style="1" customWidth="1"/>
    <col min="7688" max="7698" width="7.28515625" style="1" customWidth="1"/>
    <col min="7699" max="7700" width="11.28515625" style="1" customWidth="1"/>
    <col min="7701" max="7701" width="15.42578125" style="1" customWidth="1"/>
    <col min="7702" max="7702" width="9.7109375" style="1" customWidth="1"/>
    <col min="7703" max="7703" width="10" style="1" customWidth="1"/>
    <col min="7704" max="7704" width="24.28515625" style="1" customWidth="1"/>
    <col min="7705" max="7706" width="14.7109375" style="1" customWidth="1"/>
    <col min="7707" max="7940" width="10.7109375" style="1"/>
    <col min="7941" max="7941" width="26.28515625" style="1" customWidth="1"/>
    <col min="7942" max="7942" width="26.7109375" style="1" customWidth="1"/>
    <col min="7943" max="7943" width="30.28515625" style="1" customWidth="1"/>
    <col min="7944" max="7954" width="7.28515625" style="1" customWidth="1"/>
    <col min="7955" max="7956" width="11.28515625" style="1" customWidth="1"/>
    <col min="7957" max="7957" width="15.42578125" style="1" customWidth="1"/>
    <col min="7958" max="7958" width="9.7109375" style="1" customWidth="1"/>
    <col min="7959" max="7959" width="10" style="1" customWidth="1"/>
    <col min="7960" max="7960" width="24.28515625" style="1" customWidth="1"/>
    <col min="7961" max="7962" width="14.7109375" style="1" customWidth="1"/>
    <col min="7963" max="8196" width="10.7109375" style="1"/>
    <col min="8197" max="8197" width="26.28515625" style="1" customWidth="1"/>
    <col min="8198" max="8198" width="26.7109375" style="1" customWidth="1"/>
    <col min="8199" max="8199" width="30.28515625" style="1" customWidth="1"/>
    <col min="8200" max="8210" width="7.28515625" style="1" customWidth="1"/>
    <col min="8211" max="8212" width="11.28515625" style="1" customWidth="1"/>
    <col min="8213" max="8213" width="15.42578125" style="1" customWidth="1"/>
    <col min="8214" max="8214" width="9.7109375" style="1" customWidth="1"/>
    <col min="8215" max="8215" width="10" style="1" customWidth="1"/>
    <col min="8216" max="8216" width="24.28515625" style="1" customWidth="1"/>
    <col min="8217" max="8218" width="14.7109375" style="1" customWidth="1"/>
    <col min="8219" max="8452" width="10.7109375" style="1"/>
    <col min="8453" max="8453" width="26.28515625" style="1" customWidth="1"/>
    <col min="8454" max="8454" width="26.7109375" style="1" customWidth="1"/>
    <col min="8455" max="8455" width="30.28515625" style="1" customWidth="1"/>
    <col min="8456" max="8466" width="7.28515625" style="1" customWidth="1"/>
    <col min="8467" max="8468" width="11.28515625" style="1" customWidth="1"/>
    <col min="8469" max="8469" width="15.42578125" style="1" customWidth="1"/>
    <col min="8470" max="8470" width="9.7109375" style="1" customWidth="1"/>
    <col min="8471" max="8471" width="10" style="1" customWidth="1"/>
    <col min="8472" max="8472" width="24.28515625" style="1" customWidth="1"/>
    <col min="8473" max="8474" width="14.7109375" style="1" customWidth="1"/>
    <col min="8475" max="8708" width="10.7109375" style="1"/>
    <col min="8709" max="8709" width="26.28515625" style="1" customWidth="1"/>
    <col min="8710" max="8710" width="26.7109375" style="1" customWidth="1"/>
    <col min="8711" max="8711" width="30.28515625" style="1" customWidth="1"/>
    <col min="8712" max="8722" width="7.28515625" style="1" customWidth="1"/>
    <col min="8723" max="8724" width="11.28515625" style="1" customWidth="1"/>
    <col min="8725" max="8725" width="15.42578125" style="1" customWidth="1"/>
    <col min="8726" max="8726" width="9.7109375" style="1" customWidth="1"/>
    <col min="8727" max="8727" width="10" style="1" customWidth="1"/>
    <col min="8728" max="8728" width="24.28515625" style="1" customWidth="1"/>
    <col min="8729" max="8730" width="14.7109375" style="1" customWidth="1"/>
    <col min="8731" max="8964" width="10.7109375" style="1"/>
    <col min="8965" max="8965" width="26.28515625" style="1" customWidth="1"/>
    <col min="8966" max="8966" width="26.7109375" style="1" customWidth="1"/>
    <col min="8967" max="8967" width="30.28515625" style="1" customWidth="1"/>
    <col min="8968" max="8978" width="7.28515625" style="1" customWidth="1"/>
    <col min="8979" max="8980" width="11.28515625" style="1" customWidth="1"/>
    <col min="8981" max="8981" width="15.42578125" style="1" customWidth="1"/>
    <col min="8982" max="8982" width="9.7109375" style="1" customWidth="1"/>
    <col min="8983" max="8983" width="10" style="1" customWidth="1"/>
    <col min="8984" max="8984" width="24.28515625" style="1" customWidth="1"/>
    <col min="8985" max="8986" width="14.7109375" style="1" customWidth="1"/>
    <col min="8987" max="9220" width="10.7109375" style="1"/>
    <col min="9221" max="9221" width="26.28515625" style="1" customWidth="1"/>
    <col min="9222" max="9222" width="26.7109375" style="1" customWidth="1"/>
    <col min="9223" max="9223" width="30.28515625" style="1" customWidth="1"/>
    <col min="9224" max="9234" width="7.28515625" style="1" customWidth="1"/>
    <col min="9235" max="9236" width="11.28515625" style="1" customWidth="1"/>
    <col min="9237" max="9237" width="15.42578125" style="1" customWidth="1"/>
    <col min="9238" max="9238" width="9.7109375" style="1" customWidth="1"/>
    <col min="9239" max="9239" width="10" style="1" customWidth="1"/>
    <col min="9240" max="9240" width="24.28515625" style="1" customWidth="1"/>
    <col min="9241" max="9242" width="14.7109375" style="1" customWidth="1"/>
    <col min="9243" max="9476" width="10.7109375" style="1"/>
    <col min="9477" max="9477" width="26.28515625" style="1" customWidth="1"/>
    <col min="9478" max="9478" width="26.7109375" style="1" customWidth="1"/>
    <col min="9479" max="9479" width="30.28515625" style="1" customWidth="1"/>
    <col min="9480" max="9490" width="7.28515625" style="1" customWidth="1"/>
    <col min="9491" max="9492" width="11.28515625" style="1" customWidth="1"/>
    <col min="9493" max="9493" width="15.42578125" style="1" customWidth="1"/>
    <col min="9494" max="9494" width="9.7109375" style="1" customWidth="1"/>
    <col min="9495" max="9495" width="10" style="1" customWidth="1"/>
    <col min="9496" max="9496" width="24.28515625" style="1" customWidth="1"/>
    <col min="9497" max="9498" width="14.7109375" style="1" customWidth="1"/>
    <col min="9499" max="9732" width="10.7109375" style="1"/>
    <col min="9733" max="9733" width="26.28515625" style="1" customWidth="1"/>
    <col min="9734" max="9734" width="26.7109375" style="1" customWidth="1"/>
    <col min="9735" max="9735" width="30.28515625" style="1" customWidth="1"/>
    <col min="9736" max="9746" width="7.28515625" style="1" customWidth="1"/>
    <col min="9747" max="9748" width="11.28515625" style="1" customWidth="1"/>
    <col min="9749" max="9749" width="15.42578125" style="1" customWidth="1"/>
    <col min="9750" max="9750" width="9.7109375" style="1" customWidth="1"/>
    <col min="9751" max="9751" width="10" style="1" customWidth="1"/>
    <col min="9752" max="9752" width="24.28515625" style="1" customWidth="1"/>
    <col min="9753" max="9754" width="14.7109375" style="1" customWidth="1"/>
    <col min="9755" max="9988" width="10.7109375" style="1"/>
    <col min="9989" max="9989" width="26.28515625" style="1" customWidth="1"/>
    <col min="9990" max="9990" width="26.7109375" style="1" customWidth="1"/>
    <col min="9991" max="9991" width="30.28515625" style="1" customWidth="1"/>
    <col min="9992" max="10002" width="7.28515625" style="1" customWidth="1"/>
    <col min="10003" max="10004" width="11.28515625" style="1" customWidth="1"/>
    <col min="10005" max="10005" width="15.42578125" style="1" customWidth="1"/>
    <col min="10006" max="10006" width="9.7109375" style="1" customWidth="1"/>
    <col min="10007" max="10007" width="10" style="1" customWidth="1"/>
    <col min="10008" max="10008" width="24.28515625" style="1" customWidth="1"/>
    <col min="10009" max="10010" width="14.7109375" style="1" customWidth="1"/>
    <col min="10011" max="10244" width="10.7109375" style="1"/>
    <col min="10245" max="10245" width="26.28515625" style="1" customWidth="1"/>
    <col min="10246" max="10246" width="26.7109375" style="1" customWidth="1"/>
    <col min="10247" max="10247" width="30.28515625" style="1" customWidth="1"/>
    <col min="10248" max="10258" width="7.28515625" style="1" customWidth="1"/>
    <col min="10259" max="10260" width="11.28515625" style="1" customWidth="1"/>
    <col min="10261" max="10261" width="15.42578125" style="1" customWidth="1"/>
    <col min="10262" max="10262" width="9.7109375" style="1" customWidth="1"/>
    <col min="10263" max="10263" width="10" style="1" customWidth="1"/>
    <col min="10264" max="10264" width="24.28515625" style="1" customWidth="1"/>
    <col min="10265" max="10266" width="14.7109375" style="1" customWidth="1"/>
    <col min="10267" max="10500" width="10.7109375" style="1"/>
    <col min="10501" max="10501" width="26.28515625" style="1" customWidth="1"/>
    <col min="10502" max="10502" width="26.7109375" style="1" customWidth="1"/>
    <col min="10503" max="10503" width="30.28515625" style="1" customWidth="1"/>
    <col min="10504" max="10514" width="7.28515625" style="1" customWidth="1"/>
    <col min="10515" max="10516" width="11.28515625" style="1" customWidth="1"/>
    <col min="10517" max="10517" width="15.42578125" style="1" customWidth="1"/>
    <col min="10518" max="10518" width="9.7109375" style="1" customWidth="1"/>
    <col min="10519" max="10519" width="10" style="1" customWidth="1"/>
    <col min="10520" max="10520" width="24.28515625" style="1" customWidth="1"/>
    <col min="10521" max="10522" width="14.7109375" style="1" customWidth="1"/>
    <col min="10523" max="10756" width="10.7109375" style="1"/>
    <col min="10757" max="10757" width="26.28515625" style="1" customWidth="1"/>
    <col min="10758" max="10758" width="26.7109375" style="1" customWidth="1"/>
    <col min="10759" max="10759" width="30.28515625" style="1" customWidth="1"/>
    <col min="10760" max="10770" width="7.28515625" style="1" customWidth="1"/>
    <col min="10771" max="10772" width="11.28515625" style="1" customWidth="1"/>
    <col min="10773" max="10773" width="15.42578125" style="1" customWidth="1"/>
    <col min="10774" max="10774" width="9.7109375" style="1" customWidth="1"/>
    <col min="10775" max="10775" width="10" style="1" customWidth="1"/>
    <col min="10776" max="10776" width="24.28515625" style="1" customWidth="1"/>
    <col min="10777" max="10778" width="14.7109375" style="1" customWidth="1"/>
    <col min="10779" max="11012" width="10.7109375" style="1"/>
    <col min="11013" max="11013" width="26.28515625" style="1" customWidth="1"/>
    <col min="11014" max="11014" width="26.7109375" style="1" customWidth="1"/>
    <col min="11015" max="11015" width="30.28515625" style="1" customWidth="1"/>
    <col min="11016" max="11026" width="7.28515625" style="1" customWidth="1"/>
    <col min="11027" max="11028" width="11.28515625" style="1" customWidth="1"/>
    <col min="11029" max="11029" width="15.42578125" style="1" customWidth="1"/>
    <col min="11030" max="11030" width="9.7109375" style="1" customWidth="1"/>
    <col min="11031" max="11031" width="10" style="1" customWidth="1"/>
    <col min="11032" max="11032" width="24.28515625" style="1" customWidth="1"/>
    <col min="11033" max="11034" width="14.7109375" style="1" customWidth="1"/>
    <col min="11035" max="11268" width="10.7109375" style="1"/>
    <col min="11269" max="11269" width="26.28515625" style="1" customWidth="1"/>
    <col min="11270" max="11270" width="26.7109375" style="1" customWidth="1"/>
    <col min="11271" max="11271" width="30.28515625" style="1" customWidth="1"/>
    <col min="11272" max="11282" width="7.28515625" style="1" customWidth="1"/>
    <col min="11283" max="11284" width="11.28515625" style="1" customWidth="1"/>
    <col min="11285" max="11285" width="15.42578125" style="1" customWidth="1"/>
    <col min="11286" max="11286" width="9.7109375" style="1" customWidth="1"/>
    <col min="11287" max="11287" width="10" style="1" customWidth="1"/>
    <col min="11288" max="11288" width="24.28515625" style="1" customWidth="1"/>
    <col min="11289" max="11290" width="14.7109375" style="1" customWidth="1"/>
    <col min="11291" max="11524" width="10.7109375" style="1"/>
    <col min="11525" max="11525" width="26.28515625" style="1" customWidth="1"/>
    <col min="11526" max="11526" width="26.7109375" style="1" customWidth="1"/>
    <col min="11527" max="11527" width="30.28515625" style="1" customWidth="1"/>
    <col min="11528" max="11538" width="7.28515625" style="1" customWidth="1"/>
    <col min="11539" max="11540" width="11.28515625" style="1" customWidth="1"/>
    <col min="11541" max="11541" width="15.42578125" style="1" customWidth="1"/>
    <col min="11542" max="11542" width="9.7109375" style="1" customWidth="1"/>
    <col min="11543" max="11543" width="10" style="1" customWidth="1"/>
    <col min="11544" max="11544" width="24.28515625" style="1" customWidth="1"/>
    <col min="11545" max="11546" width="14.7109375" style="1" customWidth="1"/>
    <col min="11547" max="11780" width="10.7109375" style="1"/>
    <col min="11781" max="11781" width="26.28515625" style="1" customWidth="1"/>
    <col min="11782" max="11782" width="26.7109375" style="1" customWidth="1"/>
    <col min="11783" max="11783" width="30.28515625" style="1" customWidth="1"/>
    <col min="11784" max="11794" width="7.28515625" style="1" customWidth="1"/>
    <col min="11795" max="11796" width="11.28515625" style="1" customWidth="1"/>
    <col min="11797" max="11797" width="15.42578125" style="1" customWidth="1"/>
    <col min="11798" max="11798" width="9.7109375" style="1" customWidth="1"/>
    <col min="11799" max="11799" width="10" style="1" customWidth="1"/>
    <col min="11800" max="11800" width="24.28515625" style="1" customWidth="1"/>
    <col min="11801" max="11802" width="14.7109375" style="1" customWidth="1"/>
    <col min="11803" max="12036" width="10.7109375" style="1"/>
    <col min="12037" max="12037" width="26.28515625" style="1" customWidth="1"/>
    <col min="12038" max="12038" width="26.7109375" style="1" customWidth="1"/>
    <col min="12039" max="12039" width="30.28515625" style="1" customWidth="1"/>
    <col min="12040" max="12050" width="7.28515625" style="1" customWidth="1"/>
    <col min="12051" max="12052" width="11.28515625" style="1" customWidth="1"/>
    <col min="12053" max="12053" width="15.42578125" style="1" customWidth="1"/>
    <col min="12054" max="12054" width="9.7109375" style="1" customWidth="1"/>
    <col min="12055" max="12055" width="10" style="1" customWidth="1"/>
    <col min="12056" max="12056" width="24.28515625" style="1" customWidth="1"/>
    <col min="12057" max="12058" width="14.7109375" style="1" customWidth="1"/>
    <col min="12059" max="12292" width="10.7109375" style="1"/>
    <col min="12293" max="12293" width="26.28515625" style="1" customWidth="1"/>
    <col min="12294" max="12294" width="26.7109375" style="1" customWidth="1"/>
    <col min="12295" max="12295" width="30.28515625" style="1" customWidth="1"/>
    <col min="12296" max="12306" width="7.28515625" style="1" customWidth="1"/>
    <col min="12307" max="12308" width="11.28515625" style="1" customWidth="1"/>
    <col min="12309" max="12309" width="15.42578125" style="1" customWidth="1"/>
    <col min="12310" max="12310" width="9.7109375" style="1" customWidth="1"/>
    <col min="12311" max="12311" width="10" style="1" customWidth="1"/>
    <col min="12312" max="12312" width="24.28515625" style="1" customWidth="1"/>
    <col min="12313" max="12314" width="14.7109375" style="1" customWidth="1"/>
    <col min="12315" max="12548" width="10.7109375" style="1"/>
    <col min="12549" max="12549" width="26.28515625" style="1" customWidth="1"/>
    <col min="12550" max="12550" width="26.7109375" style="1" customWidth="1"/>
    <col min="12551" max="12551" width="30.28515625" style="1" customWidth="1"/>
    <col min="12552" max="12562" width="7.28515625" style="1" customWidth="1"/>
    <col min="12563" max="12564" width="11.28515625" style="1" customWidth="1"/>
    <col min="12565" max="12565" width="15.42578125" style="1" customWidth="1"/>
    <col min="12566" max="12566" width="9.7109375" style="1" customWidth="1"/>
    <col min="12567" max="12567" width="10" style="1" customWidth="1"/>
    <col min="12568" max="12568" width="24.28515625" style="1" customWidth="1"/>
    <col min="12569" max="12570" width="14.7109375" style="1" customWidth="1"/>
    <col min="12571" max="12804" width="10.7109375" style="1"/>
    <col min="12805" max="12805" width="26.28515625" style="1" customWidth="1"/>
    <col min="12806" max="12806" width="26.7109375" style="1" customWidth="1"/>
    <col min="12807" max="12807" width="30.28515625" style="1" customWidth="1"/>
    <col min="12808" max="12818" width="7.28515625" style="1" customWidth="1"/>
    <col min="12819" max="12820" width="11.28515625" style="1" customWidth="1"/>
    <col min="12821" max="12821" width="15.42578125" style="1" customWidth="1"/>
    <col min="12822" max="12822" width="9.7109375" style="1" customWidth="1"/>
    <col min="12823" max="12823" width="10" style="1" customWidth="1"/>
    <col min="12824" max="12824" width="24.28515625" style="1" customWidth="1"/>
    <col min="12825" max="12826" width="14.7109375" style="1" customWidth="1"/>
    <col min="12827" max="13060" width="10.7109375" style="1"/>
    <col min="13061" max="13061" width="26.28515625" style="1" customWidth="1"/>
    <col min="13062" max="13062" width="26.7109375" style="1" customWidth="1"/>
    <col min="13063" max="13063" width="30.28515625" style="1" customWidth="1"/>
    <col min="13064" max="13074" width="7.28515625" style="1" customWidth="1"/>
    <col min="13075" max="13076" width="11.28515625" style="1" customWidth="1"/>
    <col min="13077" max="13077" width="15.42578125" style="1" customWidth="1"/>
    <col min="13078" max="13078" width="9.7109375" style="1" customWidth="1"/>
    <col min="13079" max="13079" width="10" style="1" customWidth="1"/>
    <col min="13080" max="13080" width="24.28515625" style="1" customWidth="1"/>
    <col min="13081" max="13082" width="14.7109375" style="1" customWidth="1"/>
    <col min="13083" max="13316" width="10.7109375" style="1"/>
    <col min="13317" max="13317" width="26.28515625" style="1" customWidth="1"/>
    <col min="13318" max="13318" width="26.7109375" style="1" customWidth="1"/>
    <col min="13319" max="13319" width="30.28515625" style="1" customWidth="1"/>
    <col min="13320" max="13330" width="7.28515625" style="1" customWidth="1"/>
    <col min="13331" max="13332" width="11.28515625" style="1" customWidth="1"/>
    <col min="13333" max="13333" width="15.42578125" style="1" customWidth="1"/>
    <col min="13334" max="13334" width="9.7109375" style="1" customWidth="1"/>
    <col min="13335" max="13335" width="10" style="1" customWidth="1"/>
    <col min="13336" max="13336" width="24.28515625" style="1" customWidth="1"/>
    <col min="13337" max="13338" width="14.7109375" style="1" customWidth="1"/>
    <col min="13339" max="13572" width="10.7109375" style="1"/>
    <col min="13573" max="13573" width="26.28515625" style="1" customWidth="1"/>
    <col min="13574" max="13574" width="26.7109375" style="1" customWidth="1"/>
    <col min="13575" max="13575" width="30.28515625" style="1" customWidth="1"/>
    <col min="13576" max="13586" width="7.28515625" style="1" customWidth="1"/>
    <col min="13587" max="13588" width="11.28515625" style="1" customWidth="1"/>
    <col min="13589" max="13589" width="15.42578125" style="1" customWidth="1"/>
    <col min="13590" max="13590" width="9.7109375" style="1" customWidth="1"/>
    <col min="13591" max="13591" width="10" style="1" customWidth="1"/>
    <col min="13592" max="13592" width="24.28515625" style="1" customWidth="1"/>
    <col min="13593" max="13594" width="14.7109375" style="1" customWidth="1"/>
    <col min="13595" max="13828" width="10.7109375" style="1"/>
    <col min="13829" max="13829" width="26.28515625" style="1" customWidth="1"/>
    <col min="13830" max="13830" width="26.7109375" style="1" customWidth="1"/>
    <col min="13831" max="13831" width="30.28515625" style="1" customWidth="1"/>
    <col min="13832" max="13842" width="7.28515625" style="1" customWidth="1"/>
    <col min="13843" max="13844" width="11.28515625" style="1" customWidth="1"/>
    <col min="13845" max="13845" width="15.42578125" style="1" customWidth="1"/>
    <col min="13846" max="13846" width="9.7109375" style="1" customWidth="1"/>
    <col min="13847" max="13847" width="10" style="1" customWidth="1"/>
    <col min="13848" max="13848" width="24.28515625" style="1" customWidth="1"/>
    <col min="13849" max="13850" width="14.7109375" style="1" customWidth="1"/>
    <col min="13851" max="14084" width="10.7109375" style="1"/>
    <col min="14085" max="14085" width="26.28515625" style="1" customWidth="1"/>
    <col min="14086" max="14086" width="26.7109375" style="1" customWidth="1"/>
    <col min="14087" max="14087" width="30.28515625" style="1" customWidth="1"/>
    <col min="14088" max="14098" width="7.28515625" style="1" customWidth="1"/>
    <col min="14099" max="14100" width="11.28515625" style="1" customWidth="1"/>
    <col min="14101" max="14101" width="15.42578125" style="1" customWidth="1"/>
    <col min="14102" max="14102" width="9.7109375" style="1" customWidth="1"/>
    <col min="14103" max="14103" width="10" style="1" customWidth="1"/>
    <col min="14104" max="14104" width="24.28515625" style="1" customWidth="1"/>
    <col min="14105" max="14106" width="14.7109375" style="1" customWidth="1"/>
    <col min="14107" max="14340" width="10.7109375" style="1"/>
    <col min="14341" max="14341" width="26.28515625" style="1" customWidth="1"/>
    <col min="14342" max="14342" width="26.7109375" style="1" customWidth="1"/>
    <col min="14343" max="14343" width="30.28515625" style="1" customWidth="1"/>
    <col min="14344" max="14354" width="7.28515625" style="1" customWidth="1"/>
    <col min="14355" max="14356" width="11.28515625" style="1" customWidth="1"/>
    <col min="14357" max="14357" width="15.42578125" style="1" customWidth="1"/>
    <col min="14358" max="14358" width="9.7109375" style="1" customWidth="1"/>
    <col min="14359" max="14359" width="10" style="1" customWidth="1"/>
    <col min="14360" max="14360" width="24.28515625" style="1" customWidth="1"/>
    <col min="14361" max="14362" width="14.7109375" style="1" customWidth="1"/>
    <col min="14363" max="14596" width="10.7109375" style="1"/>
    <col min="14597" max="14597" width="26.28515625" style="1" customWidth="1"/>
    <col min="14598" max="14598" width="26.7109375" style="1" customWidth="1"/>
    <col min="14599" max="14599" width="30.28515625" style="1" customWidth="1"/>
    <col min="14600" max="14610" width="7.28515625" style="1" customWidth="1"/>
    <col min="14611" max="14612" width="11.28515625" style="1" customWidth="1"/>
    <col min="14613" max="14613" width="15.42578125" style="1" customWidth="1"/>
    <col min="14614" max="14614" width="9.7109375" style="1" customWidth="1"/>
    <col min="14615" max="14615" width="10" style="1" customWidth="1"/>
    <col min="14616" max="14616" width="24.28515625" style="1" customWidth="1"/>
    <col min="14617" max="14618" width="14.7109375" style="1" customWidth="1"/>
    <col min="14619" max="14852" width="10.7109375" style="1"/>
    <col min="14853" max="14853" width="26.28515625" style="1" customWidth="1"/>
    <col min="14854" max="14854" width="26.7109375" style="1" customWidth="1"/>
    <col min="14855" max="14855" width="30.28515625" style="1" customWidth="1"/>
    <col min="14856" max="14866" width="7.28515625" style="1" customWidth="1"/>
    <col min="14867" max="14868" width="11.28515625" style="1" customWidth="1"/>
    <col min="14869" max="14869" width="15.42578125" style="1" customWidth="1"/>
    <col min="14870" max="14870" width="9.7109375" style="1" customWidth="1"/>
    <col min="14871" max="14871" width="10" style="1" customWidth="1"/>
    <col min="14872" max="14872" width="24.28515625" style="1" customWidth="1"/>
    <col min="14873" max="14874" width="14.7109375" style="1" customWidth="1"/>
    <col min="14875" max="15108" width="10.7109375" style="1"/>
    <col min="15109" max="15109" width="26.28515625" style="1" customWidth="1"/>
    <col min="15110" max="15110" width="26.7109375" style="1" customWidth="1"/>
    <col min="15111" max="15111" width="30.28515625" style="1" customWidth="1"/>
    <col min="15112" max="15122" width="7.28515625" style="1" customWidth="1"/>
    <col min="15123" max="15124" width="11.28515625" style="1" customWidth="1"/>
    <col min="15125" max="15125" width="15.42578125" style="1" customWidth="1"/>
    <col min="15126" max="15126" width="9.7109375" style="1" customWidth="1"/>
    <col min="15127" max="15127" width="10" style="1" customWidth="1"/>
    <col min="15128" max="15128" width="24.28515625" style="1" customWidth="1"/>
    <col min="15129" max="15130" width="14.7109375" style="1" customWidth="1"/>
    <col min="15131" max="15364" width="10.7109375" style="1"/>
    <col min="15365" max="15365" width="26.28515625" style="1" customWidth="1"/>
    <col min="15366" max="15366" width="26.7109375" style="1" customWidth="1"/>
    <col min="15367" max="15367" width="30.28515625" style="1" customWidth="1"/>
    <col min="15368" max="15378" width="7.28515625" style="1" customWidth="1"/>
    <col min="15379" max="15380" width="11.28515625" style="1" customWidth="1"/>
    <col min="15381" max="15381" width="15.42578125" style="1" customWidth="1"/>
    <col min="15382" max="15382" width="9.7109375" style="1" customWidth="1"/>
    <col min="15383" max="15383" width="10" style="1" customWidth="1"/>
    <col min="15384" max="15384" width="24.28515625" style="1" customWidth="1"/>
    <col min="15385" max="15386" width="14.7109375" style="1" customWidth="1"/>
    <col min="15387" max="15620" width="10.7109375" style="1"/>
    <col min="15621" max="15621" width="26.28515625" style="1" customWidth="1"/>
    <col min="15622" max="15622" width="26.7109375" style="1" customWidth="1"/>
    <col min="15623" max="15623" width="30.28515625" style="1" customWidth="1"/>
    <col min="15624" max="15634" width="7.28515625" style="1" customWidth="1"/>
    <col min="15635" max="15636" width="11.28515625" style="1" customWidth="1"/>
    <col min="15637" max="15637" width="15.42578125" style="1" customWidth="1"/>
    <col min="15638" max="15638" width="9.7109375" style="1" customWidth="1"/>
    <col min="15639" max="15639" width="10" style="1" customWidth="1"/>
    <col min="15640" max="15640" width="24.28515625" style="1" customWidth="1"/>
    <col min="15641" max="15642" width="14.7109375" style="1" customWidth="1"/>
    <col min="15643" max="15876" width="10.7109375" style="1"/>
    <col min="15877" max="15877" width="26.28515625" style="1" customWidth="1"/>
    <col min="15878" max="15878" width="26.7109375" style="1" customWidth="1"/>
    <col min="15879" max="15879" width="30.28515625" style="1" customWidth="1"/>
    <col min="15880" max="15890" width="7.28515625" style="1" customWidth="1"/>
    <col min="15891" max="15892" width="11.28515625" style="1" customWidth="1"/>
    <col min="15893" max="15893" width="15.42578125" style="1" customWidth="1"/>
    <col min="15894" max="15894" width="9.7109375" style="1" customWidth="1"/>
    <col min="15895" max="15895" width="10" style="1" customWidth="1"/>
    <col min="15896" max="15896" width="24.28515625" style="1" customWidth="1"/>
    <col min="15897" max="15898" width="14.7109375" style="1" customWidth="1"/>
    <col min="15899" max="16132" width="10.7109375" style="1"/>
    <col min="16133" max="16133" width="26.28515625" style="1" customWidth="1"/>
    <col min="16134" max="16134" width="26.7109375" style="1" customWidth="1"/>
    <col min="16135" max="16135" width="30.28515625" style="1" customWidth="1"/>
    <col min="16136" max="16146" width="7.28515625" style="1" customWidth="1"/>
    <col min="16147" max="16148" width="11.28515625" style="1" customWidth="1"/>
    <col min="16149" max="16149" width="15.42578125" style="1" customWidth="1"/>
    <col min="16150" max="16150" width="9.7109375" style="1" customWidth="1"/>
    <col min="16151" max="16151" width="10" style="1" customWidth="1"/>
    <col min="16152" max="16152" width="24.28515625" style="1" customWidth="1"/>
    <col min="16153" max="16154" width="14.7109375" style="1" customWidth="1"/>
    <col min="16155" max="16383" width="10.7109375" style="1"/>
    <col min="16384" max="16384" width="10.7109375" style="1" customWidth="1"/>
  </cols>
  <sheetData>
    <row r="1" spans="1:21" s="38" customFormat="1" ht="19.5" customHeight="1">
      <c r="A1" s="37"/>
      <c r="C1" s="39"/>
      <c r="O1" s="40"/>
      <c r="R1" s="141"/>
    </row>
    <row r="2" spans="1:21" s="38" customFormat="1" ht="19.5" customHeight="1">
      <c r="A2" s="37"/>
      <c r="B2" s="97"/>
      <c r="C2" s="41"/>
      <c r="D2" s="40"/>
      <c r="O2" s="42"/>
      <c r="R2" s="141"/>
    </row>
    <row r="3" spans="1:21" s="38" customFormat="1" ht="19.5" customHeight="1">
      <c r="A3" s="37"/>
      <c r="B3" s="40"/>
      <c r="C3" s="41"/>
      <c r="D3" s="97"/>
      <c r="O3" s="42"/>
      <c r="R3" s="141"/>
    </row>
    <row r="4" spans="1:21" s="38" customFormat="1" ht="19.5" customHeight="1">
      <c r="A4" s="37"/>
      <c r="B4" s="40"/>
      <c r="C4" s="41"/>
      <c r="D4" s="40"/>
      <c r="O4" s="42"/>
      <c r="R4" s="141"/>
    </row>
    <row r="5" spans="1:21" s="38" customFormat="1" ht="19.5" customHeight="1">
      <c r="A5" s="37"/>
      <c r="B5" s="40"/>
      <c r="C5" s="43"/>
      <c r="D5" s="40"/>
      <c r="E5" s="33"/>
      <c r="R5" s="141"/>
    </row>
    <row r="6" spans="1:21" s="38" customFormat="1" ht="19.5" customHeight="1">
      <c r="A6" s="37"/>
      <c r="B6" s="40"/>
      <c r="C6" s="41"/>
      <c r="D6" s="40"/>
      <c r="R6" s="141"/>
    </row>
    <row r="7" spans="1:21" s="38" customFormat="1" ht="19.5" customHeight="1">
      <c r="A7" s="37"/>
      <c r="B7" s="40"/>
      <c r="C7" s="41"/>
      <c r="D7" s="40"/>
      <c r="O7" s="41"/>
      <c r="R7" s="141"/>
    </row>
    <row r="8" spans="1:21" s="38" customFormat="1" ht="19.5" customHeight="1">
      <c r="A8" s="37"/>
      <c r="B8" s="44"/>
      <c r="C8" s="44"/>
      <c r="D8" s="44"/>
      <c r="E8" s="44"/>
      <c r="F8" s="44"/>
      <c r="G8" s="39"/>
      <c r="H8" s="39"/>
      <c r="R8" s="150"/>
      <c r="T8" s="99"/>
    </row>
    <row r="9" spans="1:21" s="38" customFormat="1" ht="19.5" customHeight="1">
      <c r="A9" s="45"/>
      <c r="B9" s="44"/>
      <c r="C9" s="46"/>
      <c r="D9" s="35"/>
      <c r="E9" s="35"/>
      <c r="F9" s="44"/>
      <c r="R9" s="150"/>
      <c r="T9" s="99"/>
    </row>
    <row r="10" spans="1:21" s="38" customFormat="1" ht="19.5" customHeight="1">
      <c r="A10" s="45"/>
      <c r="B10" s="44"/>
      <c r="C10" s="46"/>
      <c r="D10" s="35"/>
      <c r="E10" s="35"/>
      <c r="F10" s="44"/>
      <c r="R10" s="150"/>
      <c r="T10" s="99"/>
    </row>
    <row r="11" spans="1:21" s="38" customFormat="1" ht="19.5" customHeight="1">
      <c r="A11" s="45"/>
      <c r="B11" s="44"/>
      <c r="C11" s="46"/>
      <c r="D11" s="35"/>
      <c r="E11" s="35"/>
      <c r="F11" s="44"/>
      <c r="R11" s="150"/>
      <c r="T11" s="99"/>
    </row>
    <row r="12" spans="1:21" s="38" customFormat="1" ht="19.5" customHeight="1">
      <c r="A12" s="45"/>
      <c r="B12" s="44"/>
      <c r="C12" s="44"/>
      <c r="D12" s="36"/>
      <c r="E12" s="35"/>
      <c r="F12" s="44"/>
      <c r="R12" s="150"/>
      <c r="T12" s="99"/>
    </row>
    <row r="13" spans="1:21" s="49" customFormat="1" ht="19.5" customHeight="1" thickBot="1">
      <c r="A13" s="47"/>
      <c r="B13" s="44"/>
      <c r="C13" s="46"/>
      <c r="D13" s="48"/>
      <c r="E13" s="48"/>
      <c r="F13" s="48"/>
      <c r="Q13" s="39"/>
      <c r="R13" s="151"/>
      <c r="S13" s="39"/>
      <c r="T13" s="101"/>
    </row>
    <row r="14" spans="1:21" ht="23.25" customHeight="1">
      <c r="A14" s="395" t="s">
        <v>892</v>
      </c>
      <c r="B14" s="391"/>
      <c r="C14" s="391"/>
      <c r="D14" s="391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43"/>
      <c r="S14" s="127"/>
      <c r="T14" s="391"/>
      <c r="U14" s="392"/>
    </row>
    <row r="15" spans="1:21" s="3" customFormat="1" ht="15.75">
      <c r="A15" s="338" t="s">
        <v>19</v>
      </c>
      <c r="B15" s="327" t="s">
        <v>91</v>
      </c>
      <c r="C15" s="327" t="s">
        <v>37</v>
      </c>
      <c r="D15" s="327" t="s">
        <v>38</v>
      </c>
      <c r="E15" s="327">
        <v>4</v>
      </c>
      <c r="F15" s="327" t="s">
        <v>16</v>
      </c>
      <c r="G15" s="327" t="s">
        <v>15</v>
      </c>
      <c r="H15" s="327" t="s">
        <v>14</v>
      </c>
      <c r="I15" s="327" t="s">
        <v>13</v>
      </c>
      <c r="J15" s="327" t="s">
        <v>12</v>
      </c>
      <c r="K15" s="327" t="s">
        <v>11</v>
      </c>
      <c r="L15" s="327" t="s">
        <v>10</v>
      </c>
      <c r="M15" s="327" t="s">
        <v>56</v>
      </c>
      <c r="N15" s="327" t="s">
        <v>8</v>
      </c>
      <c r="O15" s="327" t="s">
        <v>24</v>
      </c>
      <c r="P15" s="327" t="s">
        <v>7</v>
      </c>
      <c r="Q15" s="327" t="s">
        <v>995</v>
      </c>
      <c r="R15" s="362" t="s">
        <v>996</v>
      </c>
      <c r="S15" s="327" t="s">
        <v>7</v>
      </c>
      <c r="T15" s="327"/>
      <c r="U15" s="313"/>
    </row>
    <row r="16" spans="1:21" ht="12.75" customHeight="1" thickBot="1">
      <c r="A16" s="396"/>
      <c r="B16" s="387"/>
      <c r="C16" s="393"/>
      <c r="D16" s="386"/>
      <c r="E16" s="386"/>
      <c r="F16" s="386"/>
      <c r="G16" s="386"/>
      <c r="H16" s="386"/>
      <c r="I16" s="386"/>
      <c r="J16" s="386"/>
      <c r="K16" s="386"/>
      <c r="L16" s="386"/>
      <c r="M16" s="386"/>
      <c r="N16" s="386"/>
      <c r="O16" s="386"/>
      <c r="P16" s="386"/>
      <c r="Q16" s="386"/>
      <c r="R16" s="363"/>
      <c r="S16" s="386"/>
      <c r="T16" s="393"/>
      <c r="U16" s="394"/>
    </row>
    <row r="17" spans="1:21" ht="21" customHeight="1">
      <c r="A17" s="410" t="s">
        <v>984</v>
      </c>
      <c r="B17" s="408" t="s">
        <v>108</v>
      </c>
      <c r="C17" s="408" t="s">
        <v>894</v>
      </c>
      <c r="D17" s="408" t="s">
        <v>832</v>
      </c>
      <c r="E17" s="374">
        <v>74</v>
      </c>
      <c r="F17" s="374">
        <v>45</v>
      </c>
      <c r="G17" s="374"/>
      <c r="H17" s="374"/>
      <c r="I17" s="371"/>
      <c r="J17" s="371"/>
      <c r="K17" s="371"/>
      <c r="L17" s="371"/>
      <c r="M17" s="371"/>
      <c r="N17" s="371"/>
      <c r="O17" s="371"/>
      <c r="P17" s="381">
        <f>SUM(E17:O17)</f>
        <v>119</v>
      </c>
      <c r="Q17" s="353">
        <v>22.95</v>
      </c>
      <c r="R17" s="355">
        <v>0.8</v>
      </c>
      <c r="S17" s="353">
        <f>P17*Q17*(1-R17)</f>
        <v>546.20999999999981</v>
      </c>
      <c r="T17" s="123" t="s">
        <v>895</v>
      </c>
      <c r="U17" s="29">
        <v>4</v>
      </c>
    </row>
    <row r="18" spans="1:21" ht="21" customHeight="1">
      <c r="A18" s="384"/>
      <c r="B18" s="408"/>
      <c r="C18" s="408"/>
      <c r="D18" s="408"/>
      <c r="E18" s="369"/>
      <c r="F18" s="369"/>
      <c r="G18" s="369"/>
      <c r="H18" s="369"/>
      <c r="I18" s="401"/>
      <c r="J18" s="401"/>
      <c r="K18" s="401"/>
      <c r="L18" s="401"/>
      <c r="M18" s="401"/>
      <c r="N18" s="401"/>
      <c r="O18" s="401"/>
      <c r="P18" s="369"/>
      <c r="Q18" s="397"/>
      <c r="R18" s="356"/>
      <c r="S18" s="397"/>
      <c r="T18" s="124" t="s">
        <v>896</v>
      </c>
      <c r="U18" s="27" t="s">
        <v>210</v>
      </c>
    </row>
    <row r="19" spans="1:21" ht="21" customHeight="1">
      <c r="A19" s="384"/>
      <c r="B19" s="408"/>
      <c r="C19" s="408"/>
      <c r="D19" s="408"/>
      <c r="E19" s="369"/>
      <c r="F19" s="369"/>
      <c r="G19" s="369"/>
      <c r="H19" s="369"/>
      <c r="I19" s="401"/>
      <c r="J19" s="401"/>
      <c r="K19" s="401"/>
      <c r="L19" s="401"/>
      <c r="M19" s="401"/>
      <c r="N19" s="401"/>
      <c r="O19" s="401"/>
      <c r="P19" s="369"/>
      <c r="Q19" s="397"/>
      <c r="R19" s="356"/>
      <c r="S19" s="397"/>
      <c r="T19" s="124" t="s">
        <v>897</v>
      </c>
      <c r="U19" s="27" t="s">
        <v>211</v>
      </c>
    </row>
    <row r="20" spans="1:21" ht="21" customHeight="1">
      <c r="A20" s="384"/>
      <c r="B20" s="408"/>
      <c r="C20" s="408"/>
      <c r="D20" s="408"/>
      <c r="E20" s="369"/>
      <c r="F20" s="369"/>
      <c r="G20" s="369"/>
      <c r="H20" s="369"/>
      <c r="I20" s="401"/>
      <c r="J20" s="401"/>
      <c r="K20" s="401"/>
      <c r="L20" s="401"/>
      <c r="M20" s="401"/>
      <c r="N20" s="401"/>
      <c r="O20" s="401"/>
      <c r="P20" s="369"/>
      <c r="Q20" s="397"/>
      <c r="R20" s="356"/>
      <c r="S20" s="397"/>
      <c r="T20" s="124" t="s">
        <v>898</v>
      </c>
      <c r="U20" s="27" t="s">
        <v>212</v>
      </c>
    </row>
    <row r="21" spans="1:21" ht="21" customHeight="1">
      <c r="A21" s="384"/>
      <c r="B21" s="408"/>
      <c r="C21" s="408"/>
      <c r="D21" s="408"/>
      <c r="E21" s="369"/>
      <c r="F21" s="369"/>
      <c r="G21" s="369"/>
      <c r="H21" s="369"/>
      <c r="I21" s="401"/>
      <c r="J21" s="401"/>
      <c r="K21" s="401"/>
      <c r="L21" s="401"/>
      <c r="M21" s="401"/>
      <c r="N21" s="401"/>
      <c r="O21" s="401"/>
      <c r="P21" s="369"/>
      <c r="Q21" s="397"/>
      <c r="R21" s="356"/>
      <c r="S21" s="397"/>
      <c r="T21" s="124" t="s">
        <v>899</v>
      </c>
      <c r="U21" s="27" t="s">
        <v>13</v>
      </c>
    </row>
    <row r="22" spans="1:21" ht="21" customHeight="1">
      <c r="A22" s="383" t="s">
        <v>893</v>
      </c>
      <c r="B22" s="408"/>
      <c r="C22" s="408"/>
      <c r="D22" s="408"/>
      <c r="E22" s="370"/>
      <c r="F22" s="370"/>
      <c r="G22" s="370"/>
      <c r="H22" s="370"/>
      <c r="I22" s="373">
        <v>6</v>
      </c>
      <c r="J22" s="373">
        <v>4</v>
      </c>
      <c r="K22" s="373">
        <v>4</v>
      </c>
      <c r="L22" s="373">
        <v>6</v>
      </c>
      <c r="M22" s="373">
        <v>93</v>
      </c>
      <c r="N22" s="373">
        <v>34</v>
      </c>
      <c r="O22" s="373">
        <v>10</v>
      </c>
      <c r="P22" s="368">
        <f>SUM(I22:O22)</f>
        <v>157</v>
      </c>
      <c r="Q22" s="352">
        <v>25.95</v>
      </c>
      <c r="R22" s="355">
        <v>0.8</v>
      </c>
      <c r="S22" s="352">
        <f>P22*Q22*(1-R22)</f>
        <v>814.82999999999981</v>
      </c>
      <c r="T22" s="124" t="s">
        <v>900</v>
      </c>
      <c r="U22" s="27" t="s">
        <v>12</v>
      </c>
    </row>
    <row r="23" spans="1:21" ht="21" customHeight="1">
      <c r="A23" s="384"/>
      <c r="B23" s="408"/>
      <c r="C23" s="408"/>
      <c r="D23" s="408"/>
      <c r="E23" s="401"/>
      <c r="F23" s="401"/>
      <c r="G23" s="401"/>
      <c r="H23" s="401"/>
      <c r="I23" s="369"/>
      <c r="J23" s="369"/>
      <c r="K23" s="369"/>
      <c r="L23" s="369"/>
      <c r="M23" s="369"/>
      <c r="N23" s="369"/>
      <c r="O23" s="369"/>
      <c r="P23" s="369"/>
      <c r="Q23" s="397"/>
      <c r="R23" s="356"/>
      <c r="S23" s="397"/>
      <c r="T23" s="124" t="s">
        <v>901</v>
      </c>
      <c r="U23" s="27" t="s">
        <v>11</v>
      </c>
    </row>
    <row r="24" spans="1:21" ht="21" customHeight="1">
      <c r="A24" s="384"/>
      <c r="B24" s="408"/>
      <c r="C24" s="408"/>
      <c r="D24" s="408"/>
      <c r="E24" s="401"/>
      <c r="F24" s="401"/>
      <c r="G24" s="401"/>
      <c r="H24" s="401"/>
      <c r="I24" s="369"/>
      <c r="J24" s="369"/>
      <c r="K24" s="369"/>
      <c r="L24" s="369"/>
      <c r="M24" s="369"/>
      <c r="N24" s="369"/>
      <c r="O24" s="369"/>
      <c r="P24" s="369"/>
      <c r="Q24" s="397"/>
      <c r="R24" s="356"/>
      <c r="S24" s="397"/>
      <c r="T24" s="124" t="s">
        <v>902</v>
      </c>
      <c r="U24" s="27" t="s">
        <v>10</v>
      </c>
    </row>
    <row r="25" spans="1:21" ht="21" customHeight="1">
      <c r="A25" s="384"/>
      <c r="B25" s="408"/>
      <c r="C25" s="408"/>
      <c r="D25" s="408"/>
      <c r="E25" s="401"/>
      <c r="F25" s="401"/>
      <c r="G25" s="401"/>
      <c r="H25" s="401"/>
      <c r="I25" s="369"/>
      <c r="J25" s="369"/>
      <c r="K25" s="369"/>
      <c r="L25" s="369"/>
      <c r="M25" s="369"/>
      <c r="N25" s="369"/>
      <c r="O25" s="369"/>
      <c r="P25" s="369"/>
      <c r="Q25" s="397"/>
      <c r="R25" s="356"/>
      <c r="S25" s="397"/>
      <c r="T25" s="124" t="s">
        <v>903</v>
      </c>
      <c r="U25" s="27" t="s">
        <v>56</v>
      </c>
    </row>
    <row r="26" spans="1:21" ht="21" customHeight="1">
      <c r="A26" s="384"/>
      <c r="B26" s="408"/>
      <c r="C26" s="408"/>
      <c r="D26" s="408"/>
      <c r="E26" s="401"/>
      <c r="F26" s="401"/>
      <c r="G26" s="401"/>
      <c r="H26" s="401"/>
      <c r="I26" s="369"/>
      <c r="J26" s="369"/>
      <c r="K26" s="369"/>
      <c r="L26" s="369"/>
      <c r="M26" s="369"/>
      <c r="N26" s="369"/>
      <c r="O26" s="369"/>
      <c r="P26" s="369"/>
      <c r="Q26" s="397"/>
      <c r="R26" s="356"/>
      <c r="S26" s="397"/>
      <c r="T26" s="124" t="s">
        <v>904</v>
      </c>
      <c r="U26" s="27" t="s">
        <v>8</v>
      </c>
    </row>
    <row r="27" spans="1:21" ht="21" customHeight="1" thickBot="1">
      <c r="A27" s="385"/>
      <c r="B27" s="409"/>
      <c r="C27" s="409"/>
      <c r="D27" s="409"/>
      <c r="E27" s="402"/>
      <c r="F27" s="402"/>
      <c r="G27" s="402"/>
      <c r="H27" s="402"/>
      <c r="I27" s="376"/>
      <c r="J27" s="376"/>
      <c r="K27" s="376"/>
      <c r="L27" s="376"/>
      <c r="M27" s="376"/>
      <c r="N27" s="376"/>
      <c r="O27" s="376"/>
      <c r="P27" s="376"/>
      <c r="Q27" s="398"/>
      <c r="R27" s="359"/>
      <c r="S27" s="398"/>
      <c r="T27" s="30" t="s">
        <v>905</v>
      </c>
      <c r="U27" s="28" t="s">
        <v>24</v>
      </c>
    </row>
    <row r="28" spans="1:21" ht="21" customHeight="1">
      <c r="A28" s="383" t="s">
        <v>985</v>
      </c>
      <c r="B28" s="407" t="s">
        <v>111</v>
      </c>
      <c r="C28" s="407"/>
      <c r="D28" s="407" t="s">
        <v>832</v>
      </c>
      <c r="E28" s="373">
        <v>25</v>
      </c>
      <c r="F28" s="373">
        <v>71</v>
      </c>
      <c r="G28" s="373">
        <v>180</v>
      </c>
      <c r="H28" s="373">
        <v>80</v>
      </c>
      <c r="I28" s="370"/>
      <c r="J28" s="370"/>
      <c r="K28" s="370"/>
      <c r="L28" s="370"/>
      <c r="M28" s="370"/>
      <c r="N28" s="370"/>
      <c r="O28" s="370"/>
      <c r="P28" s="368">
        <f>SUM(E28:O28)</f>
        <v>356</v>
      </c>
      <c r="Q28" s="353">
        <v>22.95</v>
      </c>
      <c r="R28" s="355">
        <v>0.8</v>
      </c>
      <c r="S28" s="353">
        <f>P28*Q28*(1-R28)</f>
        <v>1634.0399999999995</v>
      </c>
      <c r="T28" s="124" t="s">
        <v>907</v>
      </c>
      <c r="U28" s="27">
        <v>4</v>
      </c>
    </row>
    <row r="29" spans="1:21" ht="21" customHeight="1">
      <c r="A29" s="384"/>
      <c r="B29" s="408"/>
      <c r="C29" s="408"/>
      <c r="D29" s="408"/>
      <c r="E29" s="369"/>
      <c r="F29" s="369"/>
      <c r="G29" s="369"/>
      <c r="H29" s="369"/>
      <c r="I29" s="401"/>
      <c r="J29" s="401"/>
      <c r="K29" s="401"/>
      <c r="L29" s="401"/>
      <c r="M29" s="401"/>
      <c r="N29" s="401"/>
      <c r="O29" s="401"/>
      <c r="P29" s="369"/>
      <c r="Q29" s="397"/>
      <c r="R29" s="356"/>
      <c r="S29" s="397"/>
      <c r="T29" s="124" t="s">
        <v>908</v>
      </c>
      <c r="U29" s="27" t="s">
        <v>210</v>
      </c>
    </row>
    <row r="30" spans="1:21" ht="21" customHeight="1">
      <c r="A30" s="384"/>
      <c r="B30" s="408"/>
      <c r="C30" s="408"/>
      <c r="D30" s="408"/>
      <c r="E30" s="369"/>
      <c r="F30" s="369"/>
      <c r="G30" s="369"/>
      <c r="H30" s="369"/>
      <c r="I30" s="401"/>
      <c r="J30" s="401"/>
      <c r="K30" s="401"/>
      <c r="L30" s="401"/>
      <c r="M30" s="401"/>
      <c r="N30" s="401"/>
      <c r="O30" s="401"/>
      <c r="P30" s="369"/>
      <c r="Q30" s="397"/>
      <c r="R30" s="356"/>
      <c r="S30" s="397"/>
      <c r="T30" s="124" t="s">
        <v>909</v>
      </c>
      <c r="U30" s="27" t="s">
        <v>211</v>
      </c>
    </row>
    <row r="31" spans="1:21" ht="21" customHeight="1">
      <c r="A31" s="384"/>
      <c r="B31" s="408"/>
      <c r="C31" s="408"/>
      <c r="D31" s="408"/>
      <c r="E31" s="369"/>
      <c r="F31" s="369"/>
      <c r="G31" s="369"/>
      <c r="H31" s="369"/>
      <c r="I31" s="401"/>
      <c r="J31" s="401"/>
      <c r="K31" s="401"/>
      <c r="L31" s="401"/>
      <c r="M31" s="401"/>
      <c r="N31" s="401"/>
      <c r="O31" s="401"/>
      <c r="P31" s="369"/>
      <c r="Q31" s="397"/>
      <c r="R31" s="356"/>
      <c r="S31" s="397"/>
      <c r="T31" s="124" t="s">
        <v>910</v>
      </c>
      <c r="U31" s="27" t="s">
        <v>212</v>
      </c>
    </row>
    <row r="32" spans="1:21" ht="21" customHeight="1">
      <c r="A32" s="384"/>
      <c r="B32" s="408"/>
      <c r="C32" s="408"/>
      <c r="D32" s="408"/>
      <c r="E32" s="369"/>
      <c r="F32" s="369"/>
      <c r="G32" s="369"/>
      <c r="H32" s="369"/>
      <c r="I32" s="401"/>
      <c r="J32" s="401"/>
      <c r="K32" s="401"/>
      <c r="L32" s="401"/>
      <c r="M32" s="401"/>
      <c r="N32" s="401"/>
      <c r="O32" s="401"/>
      <c r="P32" s="369"/>
      <c r="Q32" s="397"/>
      <c r="R32" s="356"/>
      <c r="S32" s="397"/>
      <c r="T32" s="124" t="s">
        <v>911</v>
      </c>
      <c r="U32" s="27" t="s">
        <v>13</v>
      </c>
    </row>
    <row r="33" spans="1:21" ht="21" customHeight="1">
      <c r="A33" s="383" t="s">
        <v>906</v>
      </c>
      <c r="B33" s="408"/>
      <c r="C33" s="408"/>
      <c r="D33" s="408"/>
      <c r="E33" s="370"/>
      <c r="F33" s="370"/>
      <c r="G33" s="370"/>
      <c r="H33" s="370"/>
      <c r="I33" s="373"/>
      <c r="J33" s="373"/>
      <c r="K33" s="373">
        <v>361</v>
      </c>
      <c r="L33" s="373">
        <v>320</v>
      </c>
      <c r="M33" s="373">
        <v>247</v>
      </c>
      <c r="N33" s="373">
        <v>170</v>
      </c>
      <c r="O33" s="373">
        <v>67</v>
      </c>
      <c r="P33" s="368">
        <f>SUM(I33:O33)</f>
        <v>1165</v>
      </c>
      <c r="Q33" s="352">
        <v>25.95</v>
      </c>
      <c r="R33" s="355">
        <v>0.8</v>
      </c>
      <c r="S33" s="352">
        <f>P33*Q33*(1-R33)</f>
        <v>6046.3499999999985</v>
      </c>
      <c r="T33" s="124" t="s">
        <v>912</v>
      </c>
      <c r="U33" s="27" t="s">
        <v>12</v>
      </c>
    </row>
    <row r="34" spans="1:21" ht="21" customHeight="1">
      <c r="A34" s="384"/>
      <c r="B34" s="408"/>
      <c r="C34" s="408"/>
      <c r="D34" s="408"/>
      <c r="E34" s="401"/>
      <c r="F34" s="401"/>
      <c r="G34" s="401"/>
      <c r="H34" s="401"/>
      <c r="I34" s="369"/>
      <c r="J34" s="369"/>
      <c r="K34" s="369"/>
      <c r="L34" s="369"/>
      <c r="M34" s="369"/>
      <c r="N34" s="369"/>
      <c r="O34" s="369"/>
      <c r="P34" s="369"/>
      <c r="Q34" s="397"/>
      <c r="R34" s="356"/>
      <c r="S34" s="397"/>
      <c r="T34" s="124" t="s">
        <v>913</v>
      </c>
      <c r="U34" s="27" t="s">
        <v>11</v>
      </c>
    </row>
    <row r="35" spans="1:21" ht="21" customHeight="1">
      <c r="A35" s="384"/>
      <c r="B35" s="408"/>
      <c r="C35" s="408"/>
      <c r="D35" s="408"/>
      <c r="E35" s="401"/>
      <c r="F35" s="401"/>
      <c r="G35" s="401"/>
      <c r="H35" s="401"/>
      <c r="I35" s="369"/>
      <c r="J35" s="369"/>
      <c r="K35" s="369"/>
      <c r="L35" s="369"/>
      <c r="M35" s="369"/>
      <c r="N35" s="369"/>
      <c r="O35" s="369"/>
      <c r="P35" s="369"/>
      <c r="Q35" s="397"/>
      <c r="R35" s="356"/>
      <c r="S35" s="397"/>
      <c r="T35" s="124" t="s">
        <v>914</v>
      </c>
      <c r="U35" s="27" t="s">
        <v>10</v>
      </c>
    </row>
    <row r="36" spans="1:21" ht="21" customHeight="1">
      <c r="A36" s="384"/>
      <c r="B36" s="408"/>
      <c r="C36" s="408"/>
      <c r="D36" s="408"/>
      <c r="E36" s="401"/>
      <c r="F36" s="401"/>
      <c r="G36" s="401"/>
      <c r="H36" s="401"/>
      <c r="I36" s="369"/>
      <c r="J36" s="369"/>
      <c r="K36" s="369"/>
      <c r="L36" s="369"/>
      <c r="M36" s="369"/>
      <c r="N36" s="369"/>
      <c r="O36" s="369"/>
      <c r="P36" s="369"/>
      <c r="Q36" s="397"/>
      <c r="R36" s="356"/>
      <c r="S36" s="397"/>
      <c r="T36" s="124" t="s">
        <v>915</v>
      </c>
      <c r="U36" s="27" t="s">
        <v>56</v>
      </c>
    </row>
    <row r="37" spans="1:21" ht="21" customHeight="1">
      <c r="A37" s="384"/>
      <c r="B37" s="408"/>
      <c r="C37" s="408"/>
      <c r="D37" s="408"/>
      <c r="E37" s="401"/>
      <c r="F37" s="401"/>
      <c r="G37" s="401"/>
      <c r="H37" s="401"/>
      <c r="I37" s="369"/>
      <c r="J37" s="369"/>
      <c r="K37" s="369"/>
      <c r="L37" s="369"/>
      <c r="M37" s="369"/>
      <c r="N37" s="369"/>
      <c r="O37" s="369"/>
      <c r="P37" s="369"/>
      <c r="Q37" s="397"/>
      <c r="R37" s="356"/>
      <c r="S37" s="397"/>
      <c r="T37" s="124" t="s">
        <v>916</v>
      </c>
      <c r="U37" s="27" t="s">
        <v>8</v>
      </c>
    </row>
    <row r="38" spans="1:21" ht="21" customHeight="1" thickBot="1">
      <c r="A38" s="385"/>
      <c r="B38" s="409"/>
      <c r="C38" s="409"/>
      <c r="D38" s="409"/>
      <c r="E38" s="402"/>
      <c r="F38" s="402"/>
      <c r="G38" s="402"/>
      <c r="H38" s="402"/>
      <c r="I38" s="376"/>
      <c r="J38" s="376"/>
      <c r="K38" s="376"/>
      <c r="L38" s="376"/>
      <c r="M38" s="376"/>
      <c r="N38" s="376"/>
      <c r="O38" s="376"/>
      <c r="P38" s="376"/>
      <c r="Q38" s="398"/>
      <c r="R38" s="359"/>
      <c r="S38" s="398"/>
      <c r="T38" s="30" t="s">
        <v>917</v>
      </c>
      <c r="U38" s="28" t="s">
        <v>24</v>
      </c>
    </row>
    <row r="39" spans="1:21" ht="21" customHeight="1">
      <c r="A39" s="383" t="s">
        <v>986</v>
      </c>
      <c r="B39" s="407" t="s">
        <v>109</v>
      </c>
      <c r="C39" s="407" t="s">
        <v>894</v>
      </c>
      <c r="D39" s="407" t="s">
        <v>832</v>
      </c>
      <c r="E39" s="373">
        <v>114</v>
      </c>
      <c r="F39" s="373">
        <v>160</v>
      </c>
      <c r="G39" s="373">
        <v>76</v>
      </c>
      <c r="H39" s="373">
        <v>25</v>
      </c>
      <c r="I39" s="370"/>
      <c r="J39" s="370"/>
      <c r="K39" s="370"/>
      <c r="L39" s="370"/>
      <c r="M39" s="370"/>
      <c r="N39" s="370"/>
      <c r="O39" s="370"/>
      <c r="P39" s="368">
        <f>SUM(E39:O39)</f>
        <v>375</v>
      </c>
      <c r="Q39" s="353">
        <v>22.95</v>
      </c>
      <c r="R39" s="355">
        <v>0.8</v>
      </c>
      <c r="S39" s="353">
        <f>P39*Q39*(1-R39)</f>
        <v>1721.2499999999995</v>
      </c>
      <c r="T39" s="124" t="s">
        <v>919</v>
      </c>
      <c r="U39" s="27">
        <v>4</v>
      </c>
    </row>
    <row r="40" spans="1:21" ht="21" customHeight="1">
      <c r="A40" s="384"/>
      <c r="B40" s="408"/>
      <c r="C40" s="408"/>
      <c r="D40" s="408"/>
      <c r="E40" s="369"/>
      <c r="F40" s="369"/>
      <c r="G40" s="369"/>
      <c r="H40" s="369"/>
      <c r="I40" s="401"/>
      <c r="J40" s="401"/>
      <c r="K40" s="401"/>
      <c r="L40" s="401"/>
      <c r="M40" s="401"/>
      <c r="N40" s="401"/>
      <c r="O40" s="401"/>
      <c r="P40" s="369"/>
      <c r="Q40" s="397"/>
      <c r="R40" s="356"/>
      <c r="S40" s="397"/>
      <c r="T40" s="124" t="s">
        <v>920</v>
      </c>
      <c r="U40" s="27" t="s">
        <v>210</v>
      </c>
    </row>
    <row r="41" spans="1:21" ht="21" customHeight="1">
      <c r="A41" s="384"/>
      <c r="B41" s="408"/>
      <c r="C41" s="408"/>
      <c r="D41" s="408"/>
      <c r="E41" s="369"/>
      <c r="F41" s="369"/>
      <c r="G41" s="369"/>
      <c r="H41" s="369"/>
      <c r="I41" s="401"/>
      <c r="J41" s="401"/>
      <c r="K41" s="401"/>
      <c r="L41" s="401"/>
      <c r="M41" s="401"/>
      <c r="N41" s="401"/>
      <c r="O41" s="401"/>
      <c r="P41" s="369"/>
      <c r="Q41" s="397"/>
      <c r="R41" s="356"/>
      <c r="S41" s="397"/>
      <c r="T41" s="124" t="s">
        <v>921</v>
      </c>
      <c r="U41" s="27" t="s">
        <v>211</v>
      </c>
    </row>
    <row r="42" spans="1:21" ht="21" customHeight="1">
      <c r="A42" s="384"/>
      <c r="B42" s="408"/>
      <c r="C42" s="408"/>
      <c r="D42" s="408"/>
      <c r="E42" s="369"/>
      <c r="F42" s="369"/>
      <c r="G42" s="369"/>
      <c r="H42" s="369"/>
      <c r="I42" s="401"/>
      <c r="J42" s="401"/>
      <c r="K42" s="401"/>
      <c r="L42" s="401"/>
      <c r="M42" s="401"/>
      <c r="N42" s="401"/>
      <c r="O42" s="401"/>
      <c r="P42" s="369"/>
      <c r="Q42" s="397"/>
      <c r="R42" s="356"/>
      <c r="S42" s="397"/>
      <c r="T42" s="124" t="s">
        <v>922</v>
      </c>
      <c r="U42" s="27" t="s">
        <v>212</v>
      </c>
    </row>
    <row r="43" spans="1:21" ht="21" customHeight="1">
      <c r="A43" s="384"/>
      <c r="B43" s="408"/>
      <c r="C43" s="408"/>
      <c r="D43" s="408"/>
      <c r="E43" s="369"/>
      <c r="F43" s="369"/>
      <c r="G43" s="369"/>
      <c r="H43" s="369"/>
      <c r="I43" s="401"/>
      <c r="J43" s="401"/>
      <c r="K43" s="401"/>
      <c r="L43" s="401"/>
      <c r="M43" s="401"/>
      <c r="N43" s="401"/>
      <c r="O43" s="401"/>
      <c r="P43" s="369"/>
      <c r="Q43" s="397"/>
      <c r="R43" s="356"/>
      <c r="S43" s="397"/>
      <c r="T43" s="124" t="s">
        <v>923</v>
      </c>
      <c r="U43" s="27" t="s">
        <v>13</v>
      </c>
    </row>
    <row r="44" spans="1:21" ht="21" customHeight="1">
      <c r="A44" s="383" t="s">
        <v>918</v>
      </c>
      <c r="B44" s="408"/>
      <c r="C44" s="408"/>
      <c r="D44" s="408"/>
      <c r="E44" s="370"/>
      <c r="F44" s="370"/>
      <c r="G44" s="370"/>
      <c r="H44" s="370"/>
      <c r="I44" s="373">
        <v>68</v>
      </c>
      <c r="J44" s="373">
        <v>100</v>
      </c>
      <c r="K44" s="373">
        <v>135</v>
      </c>
      <c r="L44" s="373">
        <v>24</v>
      </c>
      <c r="M44" s="373">
        <v>29</v>
      </c>
      <c r="N44" s="373">
        <v>14</v>
      </c>
      <c r="O44" s="373">
        <v>84</v>
      </c>
      <c r="P44" s="368">
        <f>SUM(I44:O44)</f>
        <v>454</v>
      </c>
      <c r="Q44" s="352">
        <v>25.95</v>
      </c>
      <c r="R44" s="355">
        <v>0.8</v>
      </c>
      <c r="S44" s="352">
        <f>P44*Q44*(1-R44)</f>
        <v>2356.2599999999993</v>
      </c>
      <c r="T44" s="124" t="s">
        <v>924</v>
      </c>
      <c r="U44" s="27" t="s">
        <v>12</v>
      </c>
    </row>
    <row r="45" spans="1:21" ht="21" customHeight="1">
      <c r="A45" s="384"/>
      <c r="B45" s="408"/>
      <c r="C45" s="408"/>
      <c r="D45" s="408"/>
      <c r="E45" s="401"/>
      <c r="F45" s="401"/>
      <c r="G45" s="401"/>
      <c r="H45" s="401"/>
      <c r="I45" s="369"/>
      <c r="J45" s="369"/>
      <c r="K45" s="369"/>
      <c r="L45" s="369"/>
      <c r="M45" s="369"/>
      <c r="N45" s="369"/>
      <c r="O45" s="369"/>
      <c r="P45" s="369"/>
      <c r="Q45" s="397"/>
      <c r="R45" s="356"/>
      <c r="S45" s="397"/>
      <c r="T45" s="124" t="s">
        <v>925</v>
      </c>
      <c r="U45" s="27" t="s">
        <v>11</v>
      </c>
    </row>
    <row r="46" spans="1:21" ht="21" customHeight="1">
      <c r="A46" s="384"/>
      <c r="B46" s="408"/>
      <c r="C46" s="408"/>
      <c r="D46" s="408"/>
      <c r="E46" s="401"/>
      <c r="F46" s="401"/>
      <c r="G46" s="401"/>
      <c r="H46" s="401"/>
      <c r="I46" s="369"/>
      <c r="J46" s="369"/>
      <c r="K46" s="369"/>
      <c r="L46" s="369"/>
      <c r="M46" s="369"/>
      <c r="N46" s="369"/>
      <c r="O46" s="369"/>
      <c r="P46" s="369"/>
      <c r="Q46" s="397"/>
      <c r="R46" s="356"/>
      <c r="S46" s="397"/>
      <c r="T46" s="124" t="s">
        <v>926</v>
      </c>
      <c r="U46" s="27" t="s">
        <v>10</v>
      </c>
    </row>
    <row r="47" spans="1:21" ht="21" customHeight="1">
      <c r="A47" s="384"/>
      <c r="B47" s="408"/>
      <c r="C47" s="408"/>
      <c r="D47" s="408"/>
      <c r="E47" s="401"/>
      <c r="F47" s="401"/>
      <c r="G47" s="401"/>
      <c r="H47" s="401"/>
      <c r="I47" s="369"/>
      <c r="J47" s="369"/>
      <c r="K47" s="369"/>
      <c r="L47" s="369"/>
      <c r="M47" s="369"/>
      <c r="N47" s="369"/>
      <c r="O47" s="369"/>
      <c r="P47" s="369"/>
      <c r="Q47" s="397"/>
      <c r="R47" s="356"/>
      <c r="S47" s="397"/>
      <c r="T47" s="124" t="s">
        <v>927</v>
      </c>
      <c r="U47" s="27" t="s">
        <v>56</v>
      </c>
    </row>
    <row r="48" spans="1:21" ht="21" customHeight="1">
      <c r="A48" s="384"/>
      <c r="B48" s="408"/>
      <c r="C48" s="408"/>
      <c r="D48" s="408"/>
      <c r="E48" s="401"/>
      <c r="F48" s="401"/>
      <c r="G48" s="401"/>
      <c r="H48" s="401"/>
      <c r="I48" s="369"/>
      <c r="J48" s="369"/>
      <c r="K48" s="369"/>
      <c r="L48" s="369"/>
      <c r="M48" s="369"/>
      <c r="N48" s="369"/>
      <c r="O48" s="369"/>
      <c r="P48" s="369"/>
      <c r="Q48" s="397"/>
      <c r="R48" s="356"/>
      <c r="S48" s="397"/>
      <c r="T48" s="124" t="s">
        <v>928</v>
      </c>
      <c r="U48" s="27" t="s">
        <v>8</v>
      </c>
    </row>
    <row r="49" spans="1:21" ht="21" customHeight="1" thickBot="1">
      <c r="A49" s="385"/>
      <c r="B49" s="409"/>
      <c r="C49" s="409"/>
      <c r="D49" s="409"/>
      <c r="E49" s="402"/>
      <c r="F49" s="402"/>
      <c r="G49" s="402"/>
      <c r="H49" s="402"/>
      <c r="I49" s="376"/>
      <c r="J49" s="376"/>
      <c r="K49" s="376"/>
      <c r="L49" s="376"/>
      <c r="M49" s="376"/>
      <c r="N49" s="376"/>
      <c r="O49" s="376"/>
      <c r="P49" s="376"/>
      <c r="Q49" s="398"/>
      <c r="R49" s="359"/>
      <c r="S49" s="398"/>
      <c r="T49" s="30" t="s">
        <v>929</v>
      </c>
      <c r="U49" s="28" t="s">
        <v>24</v>
      </c>
    </row>
    <row r="50" spans="1:21" ht="21" customHeight="1">
      <c r="A50" s="383" t="s">
        <v>987</v>
      </c>
      <c r="B50" s="407" t="s">
        <v>110</v>
      </c>
      <c r="C50" s="407"/>
      <c r="D50" s="407" t="s">
        <v>832</v>
      </c>
      <c r="E50" s="373">
        <v>54</v>
      </c>
      <c r="F50" s="373">
        <v>226</v>
      </c>
      <c r="G50" s="373">
        <v>315</v>
      </c>
      <c r="H50" s="373">
        <v>203</v>
      </c>
      <c r="I50" s="370"/>
      <c r="J50" s="370"/>
      <c r="K50" s="370"/>
      <c r="L50" s="370"/>
      <c r="M50" s="370"/>
      <c r="N50" s="370"/>
      <c r="O50" s="370"/>
      <c r="P50" s="368">
        <f>SUM(E50:O50)</f>
        <v>798</v>
      </c>
      <c r="Q50" s="353">
        <v>22.95</v>
      </c>
      <c r="R50" s="355">
        <v>0.8</v>
      </c>
      <c r="S50" s="353">
        <f>P50*Q50*(1-R50)</f>
        <v>3662.8199999999988</v>
      </c>
      <c r="T50" s="124" t="s">
        <v>931</v>
      </c>
      <c r="U50" s="27">
        <v>4</v>
      </c>
    </row>
    <row r="51" spans="1:21" ht="21" customHeight="1">
      <c r="A51" s="384"/>
      <c r="B51" s="408"/>
      <c r="C51" s="408"/>
      <c r="D51" s="408"/>
      <c r="E51" s="369"/>
      <c r="F51" s="369"/>
      <c r="G51" s="369"/>
      <c r="H51" s="369"/>
      <c r="I51" s="401"/>
      <c r="J51" s="401"/>
      <c r="K51" s="401"/>
      <c r="L51" s="401"/>
      <c r="M51" s="401"/>
      <c r="N51" s="401"/>
      <c r="O51" s="401"/>
      <c r="P51" s="369"/>
      <c r="Q51" s="397"/>
      <c r="R51" s="356"/>
      <c r="S51" s="397"/>
      <c r="T51" s="124" t="s">
        <v>932</v>
      </c>
      <c r="U51" s="27" t="s">
        <v>210</v>
      </c>
    </row>
    <row r="52" spans="1:21" ht="21" customHeight="1">
      <c r="A52" s="384"/>
      <c r="B52" s="408"/>
      <c r="C52" s="408"/>
      <c r="D52" s="408"/>
      <c r="E52" s="369"/>
      <c r="F52" s="369"/>
      <c r="G52" s="369"/>
      <c r="H52" s="369"/>
      <c r="I52" s="401"/>
      <c r="J52" s="401"/>
      <c r="K52" s="401"/>
      <c r="L52" s="401"/>
      <c r="M52" s="401"/>
      <c r="N52" s="401"/>
      <c r="O52" s="401"/>
      <c r="P52" s="369"/>
      <c r="Q52" s="397"/>
      <c r="R52" s="356"/>
      <c r="S52" s="397"/>
      <c r="T52" s="124" t="s">
        <v>933</v>
      </c>
      <c r="U52" s="27" t="s">
        <v>211</v>
      </c>
    </row>
    <row r="53" spans="1:21" ht="21" customHeight="1">
      <c r="A53" s="384"/>
      <c r="B53" s="408"/>
      <c r="C53" s="408"/>
      <c r="D53" s="408"/>
      <c r="E53" s="369"/>
      <c r="F53" s="369"/>
      <c r="G53" s="369"/>
      <c r="H53" s="369"/>
      <c r="I53" s="401"/>
      <c r="J53" s="401"/>
      <c r="K53" s="401"/>
      <c r="L53" s="401"/>
      <c r="M53" s="401"/>
      <c r="N53" s="401"/>
      <c r="O53" s="401"/>
      <c r="P53" s="369"/>
      <c r="Q53" s="397"/>
      <c r="R53" s="356"/>
      <c r="S53" s="397"/>
      <c r="T53" s="124" t="s">
        <v>934</v>
      </c>
      <c r="U53" s="27" t="s">
        <v>212</v>
      </c>
    </row>
    <row r="54" spans="1:21" ht="21" customHeight="1">
      <c r="A54" s="384"/>
      <c r="B54" s="408"/>
      <c r="C54" s="408"/>
      <c r="D54" s="408"/>
      <c r="E54" s="369"/>
      <c r="F54" s="369"/>
      <c r="G54" s="369"/>
      <c r="H54" s="369"/>
      <c r="I54" s="401"/>
      <c r="J54" s="401"/>
      <c r="K54" s="401"/>
      <c r="L54" s="401"/>
      <c r="M54" s="401"/>
      <c r="N54" s="401"/>
      <c r="O54" s="401"/>
      <c r="P54" s="369"/>
      <c r="Q54" s="397"/>
      <c r="R54" s="356"/>
      <c r="S54" s="397"/>
      <c r="T54" s="124" t="s">
        <v>935</v>
      </c>
      <c r="U54" s="27" t="s">
        <v>13</v>
      </c>
    </row>
    <row r="55" spans="1:21" ht="21" customHeight="1">
      <c r="A55" s="383" t="s">
        <v>930</v>
      </c>
      <c r="B55" s="408"/>
      <c r="C55" s="408"/>
      <c r="D55" s="408"/>
      <c r="E55" s="370"/>
      <c r="F55" s="370"/>
      <c r="G55" s="370"/>
      <c r="H55" s="370"/>
      <c r="I55" s="373">
        <v>162</v>
      </c>
      <c r="J55" s="373">
        <v>38</v>
      </c>
      <c r="K55" s="373">
        <v>10</v>
      </c>
      <c r="L55" s="373"/>
      <c r="M55" s="373">
        <v>35</v>
      </c>
      <c r="N55" s="373">
        <v>43</v>
      </c>
      <c r="O55" s="373">
        <v>14</v>
      </c>
      <c r="P55" s="368">
        <f>SUM(I55:O55)</f>
        <v>302</v>
      </c>
      <c r="Q55" s="352">
        <v>25.95</v>
      </c>
      <c r="R55" s="355">
        <v>0.8</v>
      </c>
      <c r="S55" s="352">
        <f>P55*Q55*(1-R55)</f>
        <v>1567.3799999999997</v>
      </c>
      <c r="T55" s="124" t="s">
        <v>936</v>
      </c>
      <c r="U55" s="27" t="s">
        <v>12</v>
      </c>
    </row>
    <row r="56" spans="1:21" ht="21" customHeight="1">
      <c r="A56" s="384"/>
      <c r="B56" s="408"/>
      <c r="C56" s="408"/>
      <c r="D56" s="408"/>
      <c r="E56" s="401"/>
      <c r="F56" s="401"/>
      <c r="G56" s="401"/>
      <c r="H56" s="401"/>
      <c r="I56" s="369"/>
      <c r="J56" s="369"/>
      <c r="K56" s="369"/>
      <c r="L56" s="369"/>
      <c r="M56" s="369"/>
      <c r="N56" s="369"/>
      <c r="O56" s="369"/>
      <c r="P56" s="369"/>
      <c r="Q56" s="397"/>
      <c r="R56" s="356"/>
      <c r="S56" s="397"/>
      <c r="T56" s="124" t="s">
        <v>937</v>
      </c>
      <c r="U56" s="27" t="s">
        <v>11</v>
      </c>
    </row>
    <row r="57" spans="1:21" ht="21" customHeight="1">
      <c r="A57" s="384"/>
      <c r="B57" s="408"/>
      <c r="C57" s="408"/>
      <c r="D57" s="408"/>
      <c r="E57" s="401"/>
      <c r="F57" s="401"/>
      <c r="G57" s="401"/>
      <c r="H57" s="401"/>
      <c r="I57" s="369"/>
      <c r="J57" s="369"/>
      <c r="K57" s="369"/>
      <c r="L57" s="369"/>
      <c r="M57" s="369"/>
      <c r="N57" s="369"/>
      <c r="O57" s="369"/>
      <c r="P57" s="369"/>
      <c r="Q57" s="397"/>
      <c r="R57" s="356"/>
      <c r="S57" s="397"/>
      <c r="T57" s="124" t="s">
        <v>938</v>
      </c>
      <c r="U57" s="27" t="s">
        <v>10</v>
      </c>
    </row>
    <row r="58" spans="1:21" ht="21" customHeight="1">
      <c r="A58" s="384"/>
      <c r="B58" s="408"/>
      <c r="C58" s="408"/>
      <c r="D58" s="408"/>
      <c r="E58" s="401"/>
      <c r="F58" s="401"/>
      <c r="G58" s="401"/>
      <c r="H58" s="401"/>
      <c r="I58" s="369"/>
      <c r="J58" s="369"/>
      <c r="K58" s="369"/>
      <c r="L58" s="369"/>
      <c r="M58" s="369"/>
      <c r="N58" s="369"/>
      <c r="O58" s="369"/>
      <c r="P58" s="369"/>
      <c r="Q58" s="397"/>
      <c r="R58" s="356"/>
      <c r="S58" s="397"/>
      <c r="T58" s="124" t="s">
        <v>939</v>
      </c>
      <c r="U58" s="27" t="s">
        <v>56</v>
      </c>
    </row>
    <row r="59" spans="1:21" ht="21" customHeight="1">
      <c r="A59" s="384"/>
      <c r="B59" s="408"/>
      <c r="C59" s="408"/>
      <c r="D59" s="408"/>
      <c r="E59" s="401"/>
      <c r="F59" s="401"/>
      <c r="G59" s="401"/>
      <c r="H59" s="401"/>
      <c r="I59" s="369"/>
      <c r="J59" s="369"/>
      <c r="K59" s="369"/>
      <c r="L59" s="369"/>
      <c r="M59" s="369"/>
      <c r="N59" s="369"/>
      <c r="O59" s="369"/>
      <c r="P59" s="369"/>
      <c r="Q59" s="397"/>
      <c r="R59" s="356"/>
      <c r="S59" s="397"/>
      <c r="T59" s="124" t="s">
        <v>940</v>
      </c>
      <c r="U59" s="27" t="s">
        <v>8</v>
      </c>
    </row>
    <row r="60" spans="1:21" ht="21" customHeight="1" thickBot="1">
      <c r="A60" s="385"/>
      <c r="B60" s="409"/>
      <c r="C60" s="409"/>
      <c r="D60" s="409"/>
      <c r="E60" s="402"/>
      <c r="F60" s="402"/>
      <c r="G60" s="402"/>
      <c r="H60" s="402"/>
      <c r="I60" s="376"/>
      <c r="J60" s="376"/>
      <c r="K60" s="376"/>
      <c r="L60" s="376"/>
      <c r="M60" s="376"/>
      <c r="N60" s="376"/>
      <c r="O60" s="376"/>
      <c r="P60" s="376"/>
      <c r="Q60" s="398"/>
      <c r="R60" s="359"/>
      <c r="S60" s="398"/>
      <c r="T60" s="30" t="s">
        <v>941</v>
      </c>
      <c r="U60" s="28" t="s">
        <v>24</v>
      </c>
    </row>
    <row r="61" spans="1:21" s="31" customFormat="1" ht="21.75" thickBot="1">
      <c r="P61" s="172">
        <f>SUM(P17:P60)</f>
        <v>3726</v>
      </c>
      <c r="R61" s="171"/>
      <c r="S61" s="173">
        <f>SUM(S17:S60)</f>
        <v>18349.139999999996</v>
      </c>
    </row>
    <row r="62" spans="1:21">
      <c r="R62" s="405"/>
      <c r="S62" s="104"/>
      <c r="T62" s="406"/>
    </row>
    <row r="63" spans="1:21">
      <c r="R63" s="404"/>
      <c r="T63" s="406"/>
    </row>
    <row r="64" spans="1:21">
      <c r="R64" s="404"/>
      <c r="T64" s="406"/>
    </row>
    <row r="65" spans="18:20">
      <c r="R65" s="404"/>
      <c r="T65" s="406"/>
    </row>
    <row r="66" spans="18:20">
      <c r="R66" s="404"/>
      <c r="T66" s="406"/>
    </row>
    <row r="67" spans="18:20">
      <c r="R67" s="405"/>
      <c r="T67" s="406"/>
    </row>
    <row r="68" spans="18:20">
      <c r="R68" s="404"/>
      <c r="T68" s="406"/>
    </row>
    <row r="69" spans="18:20">
      <c r="R69" s="404"/>
      <c r="T69" s="406"/>
    </row>
    <row r="70" spans="18:20">
      <c r="R70" s="404"/>
      <c r="T70" s="406"/>
    </row>
    <row r="71" spans="18:20">
      <c r="R71" s="404"/>
      <c r="T71" s="406"/>
    </row>
    <row r="72" spans="18:20">
      <c r="R72" s="404"/>
      <c r="T72" s="406"/>
    </row>
    <row r="73" spans="18:20">
      <c r="R73" s="405"/>
      <c r="T73" s="406"/>
    </row>
    <row r="74" spans="18:20">
      <c r="R74" s="404"/>
      <c r="T74" s="406"/>
    </row>
    <row r="75" spans="18:20">
      <c r="R75" s="404"/>
      <c r="T75" s="406"/>
    </row>
    <row r="76" spans="18:20">
      <c r="R76" s="404"/>
      <c r="T76" s="406"/>
    </row>
    <row r="77" spans="18:20">
      <c r="R77" s="404"/>
      <c r="T77" s="406"/>
    </row>
    <row r="78" spans="18:20">
      <c r="R78" s="405"/>
      <c r="T78" s="406"/>
    </row>
    <row r="79" spans="18:20">
      <c r="R79" s="404"/>
      <c r="T79" s="406"/>
    </row>
    <row r="80" spans="18:20">
      <c r="R80" s="404"/>
      <c r="T80" s="406"/>
    </row>
    <row r="81" spans="18:20">
      <c r="R81" s="404"/>
      <c r="T81" s="406"/>
    </row>
    <row r="82" spans="18:20">
      <c r="R82" s="404"/>
      <c r="T82" s="406"/>
    </row>
    <row r="83" spans="18:20">
      <c r="R83" s="404"/>
      <c r="T83" s="406"/>
    </row>
    <row r="84" spans="18:20">
      <c r="R84" s="405"/>
      <c r="T84" s="406"/>
    </row>
    <row r="85" spans="18:20">
      <c r="R85" s="404"/>
      <c r="T85" s="406"/>
    </row>
    <row r="86" spans="18:20">
      <c r="R86" s="404"/>
      <c r="T86" s="406"/>
    </row>
    <row r="87" spans="18:20">
      <c r="R87" s="404"/>
      <c r="T87" s="406"/>
    </row>
    <row r="88" spans="18:20">
      <c r="R88" s="404"/>
      <c r="T88" s="406"/>
    </row>
    <row r="89" spans="18:20">
      <c r="R89" s="405"/>
      <c r="T89" s="406"/>
    </row>
    <row r="90" spans="18:20">
      <c r="R90" s="404"/>
      <c r="T90" s="406"/>
    </row>
    <row r="91" spans="18:20">
      <c r="R91" s="404"/>
      <c r="T91" s="406"/>
    </row>
    <row r="92" spans="18:20">
      <c r="R92" s="404"/>
      <c r="T92" s="406"/>
    </row>
    <row r="93" spans="18:20">
      <c r="R93" s="404"/>
      <c r="T93" s="406"/>
    </row>
    <row r="94" spans="18:20">
      <c r="R94" s="404"/>
      <c r="T94" s="406"/>
    </row>
    <row r="95" spans="18:20">
      <c r="R95" s="405"/>
      <c r="T95" s="406"/>
    </row>
    <row r="96" spans="18:20">
      <c r="R96" s="404"/>
      <c r="T96" s="406"/>
    </row>
    <row r="97" spans="18:20">
      <c r="R97" s="404"/>
      <c r="T97" s="406"/>
    </row>
    <row r="98" spans="18:20">
      <c r="R98" s="404"/>
      <c r="T98" s="406"/>
    </row>
    <row r="99" spans="18:20">
      <c r="R99" s="404"/>
      <c r="T99" s="406"/>
    </row>
    <row r="100" spans="18:20">
      <c r="R100" s="405"/>
      <c r="T100" s="406"/>
    </row>
    <row r="101" spans="18:20">
      <c r="R101" s="404"/>
      <c r="T101" s="406"/>
    </row>
    <row r="102" spans="18:20">
      <c r="R102" s="404"/>
      <c r="T102" s="406"/>
    </row>
    <row r="103" spans="18:20">
      <c r="R103" s="404"/>
      <c r="T103" s="406"/>
    </row>
    <row r="104" spans="18:20">
      <c r="R104" s="404"/>
      <c r="T104" s="406"/>
    </row>
    <row r="105" spans="18:20">
      <c r="R105" s="404"/>
      <c r="T105" s="406"/>
    </row>
    <row r="106" spans="18:20">
      <c r="R106" s="153"/>
      <c r="T106" s="132"/>
    </row>
    <row r="107" spans="18:20">
      <c r="R107" s="153"/>
      <c r="T107" s="132"/>
    </row>
    <row r="108" spans="18:20">
      <c r="R108" s="153"/>
      <c r="T108" s="132"/>
    </row>
    <row r="109" spans="18:20">
      <c r="R109" s="153"/>
    </row>
    <row r="110" spans="18:20">
      <c r="R110" s="153"/>
    </row>
  </sheetData>
  <mergeCells count="175">
    <mergeCell ref="A14:D14"/>
    <mergeCell ref="T14:U14"/>
    <mergeCell ref="A15:A16"/>
    <mergeCell ref="B15:B16"/>
    <mergeCell ref="C15:C16"/>
    <mergeCell ref="D15:D16"/>
    <mergeCell ref="E15:E16"/>
    <mergeCell ref="F15:F16"/>
    <mergeCell ref="G15:G16"/>
    <mergeCell ref="U15:U16"/>
    <mergeCell ref="B17:B27"/>
    <mergeCell ref="C17:C27"/>
    <mergeCell ref="D17:D27"/>
    <mergeCell ref="N15:N16"/>
    <mergeCell ref="O15:O16"/>
    <mergeCell ref="P15:P16"/>
    <mergeCell ref="Q15:Q16"/>
    <mergeCell ref="T15:T16"/>
    <mergeCell ref="H15:H16"/>
    <mergeCell ref="I15:I16"/>
    <mergeCell ref="J15:J16"/>
    <mergeCell ref="K15:K16"/>
    <mergeCell ref="L15:L16"/>
    <mergeCell ref="M15:M16"/>
    <mergeCell ref="P17:P21"/>
    <mergeCell ref="Q17:Q21"/>
    <mergeCell ref="E22:E27"/>
    <mergeCell ref="F22:F27"/>
    <mergeCell ref="G22:G27"/>
    <mergeCell ref="H22:H27"/>
    <mergeCell ref="I22:I27"/>
    <mergeCell ref="J22:J27"/>
    <mergeCell ref="K22:K27"/>
    <mergeCell ref="L22:L27"/>
    <mergeCell ref="B28:B38"/>
    <mergeCell ref="C28:C38"/>
    <mergeCell ref="D28:D38"/>
    <mergeCell ref="L39:L43"/>
    <mergeCell ref="M39:M43"/>
    <mergeCell ref="K39:K43"/>
    <mergeCell ref="B39:B49"/>
    <mergeCell ref="I44:I49"/>
    <mergeCell ref="J44:J49"/>
    <mergeCell ref="M44:M49"/>
    <mergeCell ref="H55:H60"/>
    <mergeCell ref="I55:I60"/>
    <mergeCell ref="J55:J60"/>
    <mergeCell ref="C39:C49"/>
    <mergeCell ref="D39:D49"/>
    <mergeCell ref="K28:K32"/>
    <mergeCell ref="L28:L32"/>
    <mergeCell ref="M28:M32"/>
    <mergeCell ref="K33:K38"/>
    <mergeCell ref="K55:K60"/>
    <mergeCell ref="L55:L60"/>
    <mergeCell ref="M55:M60"/>
    <mergeCell ref="E28:E32"/>
    <mergeCell ref="E33:E38"/>
    <mergeCell ref="F33:F38"/>
    <mergeCell ref="G33:G38"/>
    <mergeCell ref="H33:H38"/>
    <mergeCell ref="I33:I38"/>
    <mergeCell ref="J33:J38"/>
    <mergeCell ref="Q39:Q43"/>
    <mergeCell ref="P44:P49"/>
    <mergeCell ref="Q44:Q49"/>
    <mergeCell ref="O33:O38"/>
    <mergeCell ref="P33:P38"/>
    <mergeCell ref="M22:M27"/>
    <mergeCell ref="F50:F54"/>
    <mergeCell ref="I50:I54"/>
    <mergeCell ref="J50:J54"/>
    <mergeCell ref="K50:K54"/>
    <mergeCell ref="L50:L54"/>
    <mergeCell ref="G50:G54"/>
    <mergeCell ref="H50:H54"/>
    <mergeCell ref="M50:M54"/>
    <mergeCell ref="Q28:Q32"/>
    <mergeCell ref="O28:O32"/>
    <mergeCell ref="P28:P32"/>
    <mergeCell ref="O22:O27"/>
    <mergeCell ref="P22:P27"/>
    <mergeCell ref="P39:P43"/>
    <mergeCell ref="N44:N49"/>
    <mergeCell ref="I28:I32"/>
    <mergeCell ref="J28:J32"/>
    <mergeCell ref="F28:F32"/>
    <mergeCell ref="P55:P60"/>
    <mergeCell ref="O50:O54"/>
    <mergeCell ref="P50:P54"/>
    <mergeCell ref="Q55:Q60"/>
    <mergeCell ref="Q50:Q54"/>
    <mergeCell ref="O55:O60"/>
    <mergeCell ref="Q22:Q27"/>
    <mergeCell ref="A17:A21"/>
    <mergeCell ref="A22:A27"/>
    <mergeCell ref="A28:A32"/>
    <mergeCell ref="A33:A38"/>
    <mergeCell ref="A39:A43"/>
    <mergeCell ref="A44:A49"/>
    <mergeCell ref="O44:O49"/>
    <mergeCell ref="G28:G32"/>
    <mergeCell ref="H28:H32"/>
    <mergeCell ref="O39:O43"/>
    <mergeCell ref="Q33:Q38"/>
    <mergeCell ref="E17:E21"/>
    <mergeCell ref="F17:F21"/>
    <mergeCell ref="G17:G21"/>
    <mergeCell ref="H17:H21"/>
    <mergeCell ref="I17:I21"/>
    <mergeCell ref="J17:J21"/>
    <mergeCell ref="O17:O21"/>
    <mergeCell ref="L17:L21"/>
    <mergeCell ref="K17:K21"/>
    <mergeCell ref="M17:M21"/>
    <mergeCell ref="N17:N21"/>
    <mergeCell ref="N28:N32"/>
    <mergeCell ref="N22:N27"/>
    <mergeCell ref="M33:M38"/>
    <mergeCell ref="N33:N38"/>
    <mergeCell ref="L33:L38"/>
    <mergeCell ref="A50:A54"/>
    <mergeCell ref="A55:A60"/>
    <mergeCell ref="N55:N60"/>
    <mergeCell ref="E55:E60"/>
    <mergeCell ref="F55:F60"/>
    <mergeCell ref="G55:G60"/>
    <mergeCell ref="K44:K49"/>
    <mergeCell ref="L44:L49"/>
    <mergeCell ref="E39:E43"/>
    <mergeCell ref="F39:F43"/>
    <mergeCell ref="G39:G43"/>
    <mergeCell ref="H39:H43"/>
    <mergeCell ref="I39:I43"/>
    <mergeCell ref="J39:J43"/>
    <mergeCell ref="B50:B60"/>
    <mergeCell ref="C50:C60"/>
    <mergeCell ref="D50:D60"/>
    <mergeCell ref="E50:E54"/>
    <mergeCell ref="N39:N43"/>
    <mergeCell ref="N50:N54"/>
    <mergeCell ref="E44:E49"/>
    <mergeCell ref="F44:F49"/>
    <mergeCell ref="G44:G49"/>
    <mergeCell ref="H44:H49"/>
    <mergeCell ref="T62:T72"/>
    <mergeCell ref="T73:T83"/>
    <mergeCell ref="T84:T94"/>
    <mergeCell ref="T95:T105"/>
    <mergeCell ref="R62:R66"/>
    <mergeCell ref="R67:R72"/>
    <mergeCell ref="R73:R77"/>
    <mergeCell ref="R78:R83"/>
    <mergeCell ref="R84:R88"/>
    <mergeCell ref="R89:R94"/>
    <mergeCell ref="R95:R99"/>
    <mergeCell ref="R100:R105"/>
    <mergeCell ref="S39:S43"/>
    <mergeCell ref="R44:R49"/>
    <mergeCell ref="S44:S49"/>
    <mergeCell ref="R50:R54"/>
    <mergeCell ref="S50:S54"/>
    <mergeCell ref="R55:R60"/>
    <mergeCell ref="S55:S60"/>
    <mergeCell ref="R15:R16"/>
    <mergeCell ref="S15:S16"/>
    <mergeCell ref="R17:R21"/>
    <mergeCell ref="S17:S21"/>
    <mergeCell ref="R22:R27"/>
    <mergeCell ref="S22:S27"/>
    <mergeCell ref="R28:R32"/>
    <mergeCell ref="S28:S32"/>
    <mergeCell ref="R33:R38"/>
    <mergeCell ref="S33:S38"/>
    <mergeCell ref="R39:R43"/>
  </mergeCells>
  <pageMargins left="0.23622047244094491" right="0.23622047244094491" top="0.15748031496062992" bottom="0.15748031496062992" header="0.31496062992125984" footer="0.31496062992125984"/>
  <pageSetup paperSize="8" scale="44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20"/>
  <sheetViews>
    <sheetView showGridLines="0" tabSelected="1" zoomScale="50" zoomScaleNormal="50" zoomScalePageLayoutView="20" workbookViewId="0">
      <pane ySplit="16" topLeftCell="A17" activePane="bottomLeft" state="frozen"/>
      <selection pane="bottomLeft" activeCell="B2" sqref="B2:D7"/>
    </sheetView>
  </sheetViews>
  <sheetFormatPr defaultColWidth="11.5703125" defaultRowHeight="12.75"/>
  <cols>
    <col min="1" max="4" width="31.42578125" style="1" customWidth="1"/>
    <col min="5" max="15" width="8.42578125" style="1" customWidth="1"/>
    <col min="16" max="17" width="17.28515625" style="1" customWidth="1"/>
    <col min="18" max="18" width="20.5703125" style="144" customWidth="1"/>
    <col min="19" max="19" width="25.7109375" style="1" customWidth="1"/>
    <col min="20" max="20" width="28.42578125" style="104" customWidth="1"/>
    <col min="21" max="21" width="17.28515625" style="1" customWidth="1"/>
    <col min="22" max="22" width="24.28515625" style="1" customWidth="1"/>
    <col min="23" max="23" width="10" style="1" customWidth="1"/>
    <col min="24" max="24" width="24.28515625" style="1" customWidth="1"/>
    <col min="25" max="26" width="14.7109375" style="1" customWidth="1"/>
    <col min="27" max="27" width="11.42578125" style="1" customWidth="1"/>
    <col min="28" max="260" width="10.7109375" style="1"/>
    <col min="261" max="261" width="26.28515625" style="1" customWidth="1"/>
    <col min="262" max="262" width="26.7109375" style="1" customWidth="1"/>
    <col min="263" max="263" width="30.28515625" style="1" customWidth="1"/>
    <col min="264" max="274" width="7.28515625" style="1" customWidth="1"/>
    <col min="275" max="276" width="11.28515625" style="1" customWidth="1"/>
    <col min="277" max="277" width="15.42578125" style="1" customWidth="1"/>
    <col min="278" max="278" width="9.7109375" style="1" customWidth="1"/>
    <col min="279" max="279" width="10" style="1" customWidth="1"/>
    <col min="280" max="280" width="24.28515625" style="1" customWidth="1"/>
    <col min="281" max="282" width="14.7109375" style="1" customWidth="1"/>
    <col min="283" max="516" width="10.7109375" style="1"/>
    <col min="517" max="517" width="26.28515625" style="1" customWidth="1"/>
    <col min="518" max="518" width="26.7109375" style="1" customWidth="1"/>
    <col min="519" max="519" width="30.28515625" style="1" customWidth="1"/>
    <col min="520" max="530" width="7.28515625" style="1" customWidth="1"/>
    <col min="531" max="532" width="11.28515625" style="1" customWidth="1"/>
    <col min="533" max="533" width="15.42578125" style="1" customWidth="1"/>
    <col min="534" max="534" width="9.7109375" style="1" customWidth="1"/>
    <col min="535" max="535" width="10" style="1" customWidth="1"/>
    <col min="536" max="536" width="24.28515625" style="1" customWidth="1"/>
    <col min="537" max="538" width="14.7109375" style="1" customWidth="1"/>
    <col min="539" max="772" width="10.7109375" style="1"/>
    <col min="773" max="773" width="26.28515625" style="1" customWidth="1"/>
    <col min="774" max="774" width="26.7109375" style="1" customWidth="1"/>
    <col min="775" max="775" width="30.28515625" style="1" customWidth="1"/>
    <col min="776" max="786" width="7.28515625" style="1" customWidth="1"/>
    <col min="787" max="788" width="11.28515625" style="1" customWidth="1"/>
    <col min="789" max="789" width="15.42578125" style="1" customWidth="1"/>
    <col min="790" max="790" width="9.7109375" style="1" customWidth="1"/>
    <col min="791" max="791" width="10" style="1" customWidth="1"/>
    <col min="792" max="792" width="24.28515625" style="1" customWidth="1"/>
    <col min="793" max="794" width="14.7109375" style="1" customWidth="1"/>
    <col min="795" max="1028" width="10.7109375" style="1"/>
    <col min="1029" max="1029" width="26.28515625" style="1" customWidth="1"/>
    <col min="1030" max="1030" width="26.7109375" style="1" customWidth="1"/>
    <col min="1031" max="1031" width="30.28515625" style="1" customWidth="1"/>
    <col min="1032" max="1042" width="7.28515625" style="1" customWidth="1"/>
    <col min="1043" max="1044" width="11.28515625" style="1" customWidth="1"/>
    <col min="1045" max="1045" width="15.42578125" style="1" customWidth="1"/>
    <col min="1046" max="1046" width="9.7109375" style="1" customWidth="1"/>
    <col min="1047" max="1047" width="10" style="1" customWidth="1"/>
    <col min="1048" max="1048" width="24.28515625" style="1" customWidth="1"/>
    <col min="1049" max="1050" width="14.7109375" style="1" customWidth="1"/>
    <col min="1051" max="1284" width="10.7109375" style="1"/>
    <col min="1285" max="1285" width="26.28515625" style="1" customWidth="1"/>
    <col min="1286" max="1286" width="26.7109375" style="1" customWidth="1"/>
    <col min="1287" max="1287" width="30.28515625" style="1" customWidth="1"/>
    <col min="1288" max="1298" width="7.28515625" style="1" customWidth="1"/>
    <col min="1299" max="1300" width="11.28515625" style="1" customWidth="1"/>
    <col min="1301" max="1301" width="15.42578125" style="1" customWidth="1"/>
    <col min="1302" max="1302" width="9.7109375" style="1" customWidth="1"/>
    <col min="1303" max="1303" width="10" style="1" customWidth="1"/>
    <col min="1304" max="1304" width="24.28515625" style="1" customWidth="1"/>
    <col min="1305" max="1306" width="14.7109375" style="1" customWidth="1"/>
    <col min="1307" max="1540" width="10.7109375" style="1"/>
    <col min="1541" max="1541" width="26.28515625" style="1" customWidth="1"/>
    <col min="1542" max="1542" width="26.7109375" style="1" customWidth="1"/>
    <col min="1543" max="1543" width="30.28515625" style="1" customWidth="1"/>
    <col min="1544" max="1554" width="7.28515625" style="1" customWidth="1"/>
    <col min="1555" max="1556" width="11.28515625" style="1" customWidth="1"/>
    <col min="1557" max="1557" width="15.42578125" style="1" customWidth="1"/>
    <col min="1558" max="1558" width="9.7109375" style="1" customWidth="1"/>
    <col min="1559" max="1559" width="10" style="1" customWidth="1"/>
    <col min="1560" max="1560" width="24.28515625" style="1" customWidth="1"/>
    <col min="1561" max="1562" width="14.7109375" style="1" customWidth="1"/>
    <col min="1563" max="1796" width="10.7109375" style="1"/>
    <col min="1797" max="1797" width="26.28515625" style="1" customWidth="1"/>
    <col min="1798" max="1798" width="26.7109375" style="1" customWidth="1"/>
    <col min="1799" max="1799" width="30.28515625" style="1" customWidth="1"/>
    <col min="1800" max="1810" width="7.28515625" style="1" customWidth="1"/>
    <col min="1811" max="1812" width="11.28515625" style="1" customWidth="1"/>
    <col min="1813" max="1813" width="15.42578125" style="1" customWidth="1"/>
    <col min="1814" max="1814" width="9.7109375" style="1" customWidth="1"/>
    <col min="1815" max="1815" width="10" style="1" customWidth="1"/>
    <col min="1816" max="1816" width="24.28515625" style="1" customWidth="1"/>
    <col min="1817" max="1818" width="14.7109375" style="1" customWidth="1"/>
    <col min="1819" max="2052" width="10.7109375" style="1"/>
    <col min="2053" max="2053" width="26.28515625" style="1" customWidth="1"/>
    <col min="2054" max="2054" width="26.7109375" style="1" customWidth="1"/>
    <col min="2055" max="2055" width="30.28515625" style="1" customWidth="1"/>
    <col min="2056" max="2066" width="7.28515625" style="1" customWidth="1"/>
    <col min="2067" max="2068" width="11.28515625" style="1" customWidth="1"/>
    <col min="2069" max="2069" width="15.42578125" style="1" customWidth="1"/>
    <col min="2070" max="2070" width="9.7109375" style="1" customWidth="1"/>
    <col min="2071" max="2071" width="10" style="1" customWidth="1"/>
    <col min="2072" max="2072" width="24.28515625" style="1" customWidth="1"/>
    <col min="2073" max="2074" width="14.7109375" style="1" customWidth="1"/>
    <col min="2075" max="2308" width="10.7109375" style="1"/>
    <col min="2309" max="2309" width="26.28515625" style="1" customWidth="1"/>
    <col min="2310" max="2310" width="26.7109375" style="1" customWidth="1"/>
    <col min="2311" max="2311" width="30.28515625" style="1" customWidth="1"/>
    <col min="2312" max="2322" width="7.28515625" style="1" customWidth="1"/>
    <col min="2323" max="2324" width="11.28515625" style="1" customWidth="1"/>
    <col min="2325" max="2325" width="15.42578125" style="1" customWidth="1"/>
    <col min="2326" max="2326" width="9.7109375" style="1" customWidth="1"/>
    <col min="2327" max="2327" width="10" style="1" customWidth="1"/>
    <col min="2328" max="2328" width="24.28515625" style="1" customWidth="1"/>
    <col min="2329" max="2330" width="14.7109375" style="1" customWidth="1"/>
    <col min="2331" max="2564" width="10.7109375" style="1"/>
    <col min="2565" max="2565" width="26.28515625" style="1" customWidth="1"/>
    <col min="2566" max="2566" width="26.7109375" style="1" customWidth="1"/>
    <col min="2567" max="2567" width="30.28515625" style="1" customWidth="1"/>
    <col min="2568" max="2578" width="7.28515625" style="1" customWidth="1"/>
    <col min="2579" max="2580" width="11.28515625" style="1" customWidth="1"/>
    <col min="2581" max="2581" width="15.42578125" style="1" customWidth="1"/>
    <col min="2582" max="2582" width="9.7109375" style="1" customWidth="1"/>
    <col min="2583" max="2583" width="10" style="1" customWidth="1"/>
    <col min="2584" max="2584" width="24.28515625" style="1" customWidth="1"/>
    <col min="2585" max="2586" width="14.7109375" style="1" customWidth="1"/>
    <col min="2587" max="2820" width="10.7109375" style="1"/>
    <col min="2821" max="2821" width="26.28515625" style="1" customWidth="1"/>
    <col min="2822" max="2822" width="26.7109375" style="1" customWidth="1"/>
    <col min="2823" max="2823" width="30.28515625" style="1" customWidth="1"/>
    <col min="2824" max="2834" width="7.28515625" style="1" customWidth="1"/>
    <col min="2835" max="2836" width="11.28515625" style="1" customWidth="1"/>
    <col min="2837" max="2837" width="15.42578125" style="1" customWidth="1"/>
    <col min="2838" max="2838" width="9.7109375" style="1" customWidth="1"/>
    <col min="2839" max="2839" width="10" style="1" customWidth="1"/>
    <col min="2840" max="2840" width="24.28515625" style="1" customWidth="1"/>
    <col min="2841" max="2842" width="14.7109375" style="1" customWidth="1"/>
    <col min="2843" max="3076" width="10.7109375" style="1"/>
    <col min="3077" max="3077" width="26.28515625" style="1" customWidth="1"/>
    <col min="3078" max="3078" width="26.7109375" style="1" customWidth="1"/>
    <col min="3079" max="3079" width="30.28515625" style="1" customWidth="1"/>
    <col min="3080" max="3090" width="7.28515625" style="1" customWidth="1"/>
    <col min="3091" max="3092" width="11.28515625" style="1" customWidth="1"/>
    <col min="3093" max="3093" width="15.42578125" style="1" customWidth="1"/>
    <col min="3094" max="3094" width="9.7109375" style="1" customWidth="1"/>
    <col min="3095" max="3095" width="10" style="1" customWidth="1"/>
    <col min="3096" max="3096" width="24.28515625" style="1" customWidth="1"/>
    <col min="3097" max="3098" width="14.7109375" style="1" customWidth="1"/>
    <col min="3099" max="3332" width="10.7109375" style="1"/>
    <col min="3333" max="3333" width="26.28515625" style="1" customWidth="1"/>
    <col min="3334" max="3334" width="26.7109375" style="1" customWidth="1"/>
    <col min="3335" max="3335" width="30.28515625" style="1" customWidth="1"/>
    <col min="3336" max="3346" width="7.28515625" style="1" customWidth="1"/>
    <col min="3347" max="3348" width="11.28515625" style="1" customWidth="1"/>
    <col min="3349" max="3349" width="15.42578125" style="1" customWidth="1"/>
    <col min="3350" max="3350" width="9.7109375" style="1" customWidth="1"/>
    <col min="3351" max="3351" width="10" style="1" customWidth="1"/>
    <col min="3352" max="3352" width="24.28515625" style="1" customWidth="1"/>
    <col min="3353" max="3354" width="14.7109375" style="1" customWidth="1"/>
    <col min="3355" max="3588" width="10.7109375" style="1"/>
    <col min="3589" max="3589" width="26.28515625" style="1" customWidth="1"/>
    <col min="3590" max="3590" width="26.7109375" style="1" customWidth="1"/>
    <col min="3591" max="3591" width="30.28515625" style="1" customWidth="1"/>
    <col min="3592" max="3602" width="7.28515625" style="1" customWidth="1"/>
    <col min="3603" max="3604" width="11.28515625" style="1" customWidth="1"/>
    <col min="3605" max="3605" width="15.42578125" style="1" customWidth="1"/>
    <col min="3606" max="3606" width="9.7109375" style="1" customWidth="1"/>
    <col min="3607" max="3607" width="10" style="1" customWidth="1"/>
    <col min="3608" max="3608" width="24.28515625" style="1" customWidth="1"/>
    <col min="3609" max="3610" width="14.7109375" style="1" customWidth="1"/>
    <col min="3611" max="3844" width="10.7109375" style="1"/>
    <col min="3845" max="3845" width="26.28515625" style="1" customWidth="1"/>
    <col min="3846" max="3846" width="26.7109375" style="1" customWidth="1"/>
    <col min="3847" max="3847" width="30.28515625" style="1" customWidth="1"/>
    <col min="3848" max="3858" width="7.28515625" style="1" customWidth="1"/>
    <col min="3859" max="3860" width="11.28515625" style="1" customWidth="1"/>
    <col min="3861" max="3861" width="15.42578125" style="1" customWidth="1"/>
    <col min="3862" max="3862" width="9.7109375" style="1" customWidth="1"/>
    <col min="3863" max="3863" width="10" style="1" customWidth="1"/>
    <col min="3864" max="3864" width="24.28515625" style="1" customWidth="1"/>
    <col min="3865" max="3866" width="14.7109375" style="1" customWidth="1"/>
    <col min="3867" max="4100" width="10.7109375" style="1"/>
    <col min="4101" max="4101" width="26.28515625" style="1" customWidth="1"/>
    <col min="4102" max="4102" width="26.7109375" style="1" customWidth="1"/>
    <col min="4103" max="4103" width="30.28515625" style="1" customWidth="1"/>
    <col min="4104" max="4114" width="7.28515625" style="1" customWidth="1"/>
    <col min="4115" max="4116" width="11.28515625" style="1" customWidth="1"/>
    <col min="4117" max="4117" width="15.42578125" style="1" customWidth="1"/>
    <col min="4118" max="4118" width="9.7109375" style="1" customWidth="1"/>
    <col min="4119" max="4119" width="10" style="1" customWidth="1"/>
    <col min="4120" max="4120" width="24.28515625" style="1" customWidth="1"/>
    <col min="4121" max="4122" width="14.7109375" style="1" customWidth="1"/>
    <col min="4123" max="4356" width="10.7109375" style="1"/>
    <col min="4357" max="4357" width="26.28515625" style="1" customWidth="1"/>
    <col min="4358" max="4358" width="26.7109375" style="1" customWidth="1"/>
    <col min="4359" max="4359" width="30.28515625" style="1" customWidth="1"/>
    <col min="4360" max="4370" width="7.28515625" style="1" customWidth="1"/>
    <col min="4371" max="4372" width="11.28515625" style="1" customWidth="1"/>
    <col min="4373" max="4373" width="15.42578125" style="1" customWidth="1"/>
    <col min="4374" max="4374" width="9.7109375" style="1" customWidth="1"/>
    <col min="4375" max="4375" width="10" style="1" customWidth="1"/>
    <col min="4376" max="4376" width="24.28515625" style="1" customWidth="1"/>
    <col min="4377" max="4378" width="14.7109375" style="1" customWidth="1"/>
    <col min="4379" max="4612" width="10.7109375" style="1"/>
    <col min="4613" max="4613" width="26.28515625" style="1" customWidth="1"/>
    <col min="4614" max="4614" width="26.7109375" style="1" customWidth="1"/>
    <col min="4615" max="4615" width="30.28515625" style="1" customWidth="1"/>
    <col min="4616" max="4626" width="7.28515625" style="1" customWidth="1"/>
    <col min="4627" max="4628" width="11.28515625" style="1" customWidth="1"/>
    <col min="4629" max="4629" width="15.42578125" style="1" customWidth="1"/>
    <col min="4630" max="4630" width="9.7109375" style="1" customWidth="1"/>
    <col min="4631" max="4631" width="10" style="1" customWidth="1"/>
    <col min="4632" max="4632" width="24.28515625" style="1" customWidth="1"/>
    <col min="4633" max="4634" width="14.7109375" style="1" customWidth="1"/>
    <col min="4635" max="4868" width="10.7109375" style="1"/>
    <col min="4869" max="4869" width="26.28515625" style="1" customWidth="1"/>
    <col min="4870" max="4870" width="26.7109375" style="1" customWidth="1"/>
    <col min="4871" max="4871" width="30.28515625" style="1" customWidth="1"/>
    <col min="4872" max="4882" width="7.28515625" style="1" customWidth="1"/>
    <col min="4883" max="4884" width="11.28515625" style="1" customWidth="1"/>
    <col min="4885" max="4885" width="15.42578125" style="1" customWidth="1"/>
    <col min="4886" max="4886" width="9.7109375" style="1" customWidth="1"/>
    <col min="4887" max="4887" width="10" style="1" customWidth="1"/>
    <col min="4888" max="4888" width="24.28515625" style="1" customWidth="1"/>
    <col min="4889" max="4890" width="14.7109375" style="1" customWidth="1"/>
    <col min="4891" max="5124" width="10.7109375" style="1"/>
    <col min="5125" max="5125" width="26.28515625" style="1" customWidth="1"/>
    <col min="5126" max="5126" width="26.7109375" style="1" customWidth="1"/>
    <col min="5127" max="5127" width="30.28515625" style="1" customWidth="1"/>
    <col min="5128" max="5138" width="7.28515625" style="1" customWidth="1"/>
    <col min="5139" max="5140" width="11.28515625" style="1" customWidth="1"/>
    <col min="5141" max="5141" width="15.42578125" style="1" customWidth="1"/>
    <col min="5142" max="5142" width="9.7109375" style="1" customWidth="1"/>
    <col min="5143" max="5143" width="10" style="1" customWidth="1"/>
    <col min="5144" max="5144" width="24.28515625" style="1" customWidth="1"/>
    <col min="5145" max="5146" width="14.7109375" style="1" customWidth="1"/>
    <col min="5147" max="5380" width="10.7109375" style="1"/>
    <col min="5381" max="5381" width="26.28515625" style="1" customWidth="1"/>
    <col min="5382" max="5382" width="26.7109375" style="1" customWidth="1"/>
    <col min="5383" max="5383" width="30.28515625" style="1" customWidth="1"/>
    <col min="5384" max="5394" width="7.28515625" style="1" customWidth="1"/>
    <col min="5395" max="5396" width="11.28515625" style="1" customWidth="1"/>
    <col min="5397" max="5397" width="15.42578125" style="1" customWidth="1"/>
    <col min="5398" max="5398" width="9.7109375" style="1" customWidth="1"/>
    <col min="5399" max="5399" width="10" style="1" customWidth="1"/>
    <col min="5400" max="5400" width="24.28515625" style="1" customWidth="1"/>
    <col min="5401" max="5402" width="14.7109375" style="1" customWidth="1"/>
    <col min="5403" max="5636" width="10.7109375" style="1"/>
    <col min="5637" max="5637" width="26.28515625" style="1" customWidth="1"/>
    <col min="5638" max="5638" width="26.7109375" style="1" customWidth="1"/>
    <col min="5639" max="5639" width="30.28515625" style="1" customWidth="1"/>
    <col min="5640" max="5650" width="7.28515625" style="1" customWidth="1"/>
    <col min="5651" max="5652" width="11.28515625" style="1" customWidth="1"/>
    <col min="5653" max="5653" width="15.42578125" style="1" customWidth="1"/>
    <col min="5654" max="5654" width="9.7109375" style="1" customWidth="1"/>
    <col min="5655" max="5655" width="10" style="1" customWidth="1"/>
    <col min="5656" max="5656" width="24.28515625" style="1" customWidth="1"/>
    <col min="5657" max="5658" width="14.7109375" style="1" customWidth="1"/>
    <col min="5659" max="5892" width="10.7109375" style="1"/>
    <col min="5893" max="5893" width="26.28515625" style="1" customWidth="1"/>
    <col min="5894" max="5894" width="26.7109375" style="1" customWidth="1"/>
    <col min="5895" max="5895" width="30.28515625" style="1" customWidth="1"/>
    <col min="5896" max="5906" width="7.28515625" style="1" customWidth="1"/>
    <col min="5907" max="5908" width="11.28515625" style="1" customWidth="1"/>
    <col min="5909" max="5909" width="15.42578125" style="1" customWidth="1"/>
    <col min="5910" max="5910" width="9.7109375" style="1" customWidth="1"/>
    <col min="5911" max="5911" width="10" style="1" customWidth="1"/>
    <col min="5912" max="5912" width="24.28515625" style="1" customWidth="1"/>
    <col min="5913" max="5914" width="14.7109375" style="1" customWidth="1"/>
    <col min="5915" max="6148" width="10.7109375" style="1"/>
    <col min="6149" max="6149" width="26.28515625" style="1" customWidth="1"/>
    <col min="6150" max="6150" width="26.7109375" style="1" customWidth="1"/>
    <col min="6151" max="6151" width="30.28515625" style="1" customWidth="1"/>
    <col min="6152" max="6162" width="7.28515625" style="1" customWidth="1"/>
    <col min="6163" max="6164" width="11.28515625" style="1" customWidth="1"/>
    <col min="6165" max="6165" width="15.42578125" style="1" customWidth="1"/>
    <col min="6166" max="6166" width="9.7109375" style="1" customWidth="1"/>
    <col min="6167" max="6167" width="10" style="1" customWidth="1"/>
    <col min="6168" max="6168" width="24.28515625" style="1" customWidth="1"/>
    <col min="6169" max="6170" width="14.7109375" style="1" customWidth="1"/>
    <col min="6171" max="6404" width="10.7109375" style="1"/>
    <col min="6405" max="6405" width="26.28515625" style="1" customWidth="1"/>
    <col min="6406" max="6406" width="26.7109375" style="1" customWidth="1"/>
    <col min="6407" max="6407" width="30.28515625" style="1" customWidth="1"/>
    <col min="6408" max="6418" width="7.28515625" style="1" customWidth="1"/>
    <col min="6419" max="6420" width="11.28515625" style="1" customWidth="1"/>
    <col min="6421" max="6421" width="15.42578125" style="1" customWidth="1"/>
    <col min="6422" max="6422" width="9.7109375" style="1" customWidth="1"/>
    <col min="6423" max="6423" width="10" style="1" customWidth="1"/>
    <col min="6424" max="6424" width="24.28515625" style="1" customWidth="1"/>
    <col min="6425" max="6426" width="14.7109375" style="1" customWidth="1"/>
    <col min="6427" max="6660" width="10.7109375" style="1"/>
    <col min="6661" max="6661" width="26.28515625" style="1" customWidth="1"/>
    <col min="6662" max="6662" width="26.7109375" style="1" customWidth="1"/>
    <col min="6663" max="6663" width="30.28515625" style="1" customWidth="1"/>
    <col min="6664" max="6674" width="7.28515625" style="1" customWidth="1"/>
    <col min="6675" max="6676" width="11.28515625" style="1" customWidth="1"/>
    <col min="6677" max="6677" width="15.42578125" style="1" customWidth="1"/>
    <col min="6678" max="6678" width="9.7109375" style="1" customWidth="1"/>
    <col min="6679" max="6679" width="10" style="1" customWidth="1"/>
    <col min="6680" max="6680" width="24.28515625" style="1" customWidth="1"/>
    <col min="6681" max="6682" width="14.7109375" style="1" customWidth="1"/>
    <col min="6683" max="6916" width="10.7109375" style="1"/>
    <col min="6917" max="6917" width="26.28515625" style="1" customWidth="1"/>
    <col min="6918" max="6918" width="26.7109375" style="1" customWidth="1"/>
    <col min="6919" max="6919" width="30.28515625" style="1" customWidth="1"/>
    <col min="6920" max="6930" width="7.28515625" style="1" customWidth="1"/>
    <col min="6931" max="6932" width="11.28515625" style="1" customWidth="1"/>
    <col min="6933" max="6933" width="15.42578125" style="1" customWidth="1"/>
    <col min="6934" max="6934" width="9.7109375" style="1" customWidth="1"/>
    <col min="6935" max="6935" width="10" style="1" customWidth="1"/>
    <col min="6936" max="6936" width="24.28515625" style="1" customWidth="1"/>
    <col min="6937" max="6938" width="14.7109375" style="1" customWidth="1"/>
    <col min="6939" max="7172" width="10.7109375" style="1"/>
    <col min="7173" max="7173" width="26.28515625" style="1" customWidth="1"/>
    <col min="7174" max="7174" width="26.7109375" style="1" customWidth="1"/>
    <col min="7175" max="7175" width="30.28515625" style="1" customWidth="1"/>
    <col min="7176" max="7186" width="7.28515625" style="1" customWidth="1"/>
    <col min="7187" max="7188" width="11.28515625" style="1" customWidth="1"/>
    <col min="7189" max="7189" width="15.42578125" style="1" customWidth="1"/>
    <col min="7190" max="7190" width="9.7109375" style="1" customWidth="1"/>
    <col min="7191" max="7191" width="10" style="1" customWidth="1"/>
    <col min="7192" max="7192" width="24.28515625" style="1" customWidth="1"/>
    <col min="7193" max="7194" width="14.7109375" style="1" customWidth="1"/>
    <col min="7195" max="7428" width="10.7109375" style="1"/>
    <col min="7429" max="7429" width="26.28515625" style="1" customWidth="1"/>
    <col min="7430" max="7430" width="26.7109375" style="1" customWidth="1"/>
    <col min="7431" max="7431" width="30.28515625" style="1" customWidth="1"/>
    <col min="7432" max="7442" width="7.28515625" style="1" customWidth="1"/>
    <col min="7443" max="7444" width="11.28515625" style="1" customWidth="1"/>
    <col min="7445" max="7445" width="15.42578125" style="1" customWidth="1"/>
    <col min="7446" max="7446" width="9.7109375" style="1" customWidth="1"/>
    <col min="7447" max="7447" width="10" style="1" customWidth="1"/>
    <col min="7448" max="7448" width="24.28515625" style="1" customWidth="1"/>
    <col min="7449" max="7450" width="14.7109375" style="1" customWidth="1"/>
    <col min="7451" max="7684" width="10.7109375" style="1"/>
    <col min="7685" max="7685" width="26.28515625" style="1" customWidth="1"/>
    <col min="7686" max="7686" width="26.7109375" style="1" customWidth="1"/>
    <col min="7687" max="7687" width="30.28515625" style="1" customWidth="1"/>
    <col min="7688" max="7698" width="7.28515625" style="1" customWidth="1"/>
    <col min="7699" max="7700" width="11.28515625" style="1" customWidth="1"/>
    <col min="7701" max="7701" width="15.42578125" style="1" customWidth="1"/>
    <col min="7702" max="7702" width="9.7109375" style="1" customWidth="1"/>
    <col min="7703" max="7703" width="10" style="1" customWidth="1"/>
    <col min="7704" max="7704" width="24.28515625" style="1" customWidth="1"/>
    <col min="7705" max="7706" width="14.7109375" style="1" customWidth="1"/>
    <col min="7707" max="7940" width="10.7109375" style="1"/>
    <col min="7941" max="7941" width="26.28515625" style="1" customWidth="1"/>
    <col min="7942" max="7942" width="26.7109375" style="1" customWidth="1"/>
    <col min="7943" max="7943" width="30.28515625" style="1" customWidth="1"/>
    <col min="7944" max="7954" width="7.28515625" style="1" customWidth="1"/>
    <col min="7955" max="7956" width="11.28515625" style="1" customWidth="1"/>
    <col min="7957" max="7957" width="15.42578125" style="1" customWidth="1"/>
    <col min="7958" max="7958" width="9.7109375" style="1" customWidth="1"/>
    <col min="7959" max="7959" width="10" style="1" customWidth="1"/>
    <col min="7960" max="7960" width="24.28515625" style="1" customWidth="1"/>
    <col min="7961" max="7962" width="14.7109375" style="1" customWidth="1"/>
    <col min="7963" max="8196" width="10.7109375" style="1"/>
    <col min="8197" max="8197" width="26.28515625" style="1" customWidth="1"/>
    <col min="8198" max="8198" width="26.7109375" style="1" customWidth="1"/>
    <col min="8199" max="8199" width="30.28515625" style="1" customWidth="1"/>
    <col min="8200" max="8210" width="7.28515625" style="1" customWidth="1"/>
    <col min="8211" max="8212" width="11.28515625" style="1" customWidth="1"/>
    <col min="8213" max="8213" width="15.42578125" style="1" customWidth="1"/>
    <col min="8214" max="8214" width="9.7109375" style="1" customWidth="1"/>
    <col min="8215" max="8215" width="10" style="1" customWidth="1"/>
    <col min="8216" max="8216" width="24.28515625" style="1" customWidth="1"/>
    <col min="8217" max="8218" width="14.7109375" style="1" customWidth="1"/>
    <col min="8219" max="8452" width="10.7109375" style="1"/>
    <col min="8453" max="8453" width="26.28515625" style="1" customWidth="1"/>
    <col min="8454" max="8454" width="26.7109375" style="1" customWidth="1"/>
    <col min="8455" max="8455" width="30.28515625" style="1" customWidth="1"/>
    <col min="8456" max="8466" width="7.28515625" style="1" customWidth="1"/>
    <col min="8467" max="8468" width="11.28515625" style="1" customWidth="1"/>
    <col min="8469" max="8469" width="15.42578125" style="1" customWidth="1"/>
    <col min="8470" max="8470" width="9.7109375" style="1" customWidth="1"/>
    <col min="8471" max="8471" width="10" style="1" customWidth="1"/>
    <col min="8472" max="8472" width="24.28515625" style="1" customWidth="1"/>
    <col min="8473" max="8474" width="14.7109375" style="1" customWidth="1"/>
    <col min="8475" max="8708" width="10.7109375" style="1"/>
    <col min="8709" max="8709" width="26.28515625" style="1" customWidth="1"/>
    <col min="8710" max="8710" width="26.7109375" style="1" customWidth="1"/>
    <col min="8711" max="8711" width="30.28515625" style="1" customWidth="1"/>
    <col min="8712" max="8722" width="7.28515625" style="1" customWidth="1"/>
    <col min="8723" max="8724" width="11.28515625" style="1" customWidth="1"/>
    <col min="8725" max="8725" width="15.42578125" style="1" customWidth="1"/>
    <col min="8726" max="8726" width="9.7109375" style="1" customWidth="1"/>
    <col min="8727" max="8727" width="10" style="1" customWidth="1"/>
    <col min="8728" max="8728" width="24.28515625" style="1" customWidth="1"/>
    <col min="8729" max="8730" width="14.7109375" style="1" customWidth="1"/>
    <col min="8731" max="8964" width="10.7109375" style="1"/>
    <col min="8965" max="8965" width="26.28515625" style="1" customWidth="1"/>
    <col min="8966" max="8966" width="26.7109375" style="1" customWidth="1"/>
    <col min="8967" max="8967" width="30.28515625" style="1" customWidth="1"/>
    <col min="8968" max="8978" width="7.28515625" style="1" customWidth="1"/>
    <col min="8979" max="8980" width="11.28515625" style="1" customWidth="1"/>
    <col min="8981" max="8981" width="15.42578125" style="1" customWidth="1"/>
    <col min="8982" max="8982" width="9.7109375" style="1" customWidth="1"/>
    <col min="8983" max="8983" width="10" style="1" customWidth="1"/>
    <col min="8984" max="8984" width="24.28515625" style="1" customWidth="1"/>
    <col min="8985" max="8986" width="14.7109375" style="1" customWidth="1"/>
    <col min="8987" max="9220" width="10.7109375" style="1"/>
    <col min="9221" max="9221" width="26.28515625" style="1" customWidth="1"/>
    <col min="9222" max="9222" width="26.7109375" style="1" customWidth="1"/>
    <col min="9223" max="9223" width="30.28515625" style="1" customWidth="1"/>
    <col min="9224" max="9234" width="7.28515625" style="1" customWidth="1"/>
    <col min="9235" max="9236" width="11.28515625" style="1" customWidth="1"/>
    <col min="9237" max="9237" width="15.42578125" style="1" customWidth="1"/>
    <col min="9238" max="9238" width="9.7109375" style="1" customWidth="1"/>
    <col min="9239" max="9239" width="10" style="1" customWidth="1"/>
    <col min="9240" max="9240" width="24.28515625" style="1" customWidth="1"/>
    <col min="9241" max="9242" width="14.7109375" style="1" customWidth="1"/>
    <col min="9243" max="9476" width="10.7109375" style="1"/>
    <col min="9477" max="9477" width="26.28515625" style="1" customWidth="1"/>
    <col min="9478" max="9478" width="26.7109375" style="1" customWidth="1"/>
    <col min="9479" max="9479" width="30.28515625" style="1" customWidth="1"/>
    <col min="9480" max="9490" width="7.28515625" style="1" customWidth="1"/>
    <col min="9491" max="9492" width="11.28515625" style="1" customWidth="1"/>
    <col min="9493" max="9493" width="15.42578125" style="1" customWidth="1"/>
    <col min="9494" max="9494" width="9.7109375" style="1" customWidth="1"/>
    <col min="9495" max="9495" width="10" style="1" customWidth="1"/>
    <col min="9496" max="9496" width="24.28515625" style="1" customWidth="1"/>
    <col min="9497" max="9498" width="14.7109375" style="1" customWidth="1"/>
    <col min="9499" max="9732" width="10.7109375" style="1"/>
    <col min="9733" max="9733" width="26.28515625" style="1" customWidth="1"/>
    <col min="9734" max="9734" width="26.7109375" style="1" customWidth="1"/>
    <col min="9735" max="9735" width="30.28515625" style="1" customWidth="1"/>
    <col min="9736" max="9746" width="7.28515625" style="1" customWidth="1"/>
    <col min="9747" max="9748" width="11.28515625" style="1" customWidth="1"/>
    <col min="9749" max="9749" width="15.42578125" style="1" customWidth="1"/>
    <col min="9750" max="9750" width="9.7109375" style="1" customWidth="1"/>
    <col min="9751" max="9751" width="10" style="1" customWidth="1"/>
    <col min="9752" max="9752" width="24.28515625" style="1" customWidth="1"/>
    <col min="9753" max="9754" width="14.7109375" style="1" customWidth="1"/>
    <col min="9755" max="9988" width="10.7109375" style="1"/>
    <col min="9989" max="9989" width="26.28515625" style="1" customWidth="1"/>
    <col min="9990" max="9990" width="26.7109375" style="1" customWidth="1"/>
    <col min="9991" max="9991" width="30.28515625" style="1" customWidth="1"/>
    <col min="9992" max="10002" width="7.28515625" style="1" customWidth="1"/>
    <col min="10003" max="10004" width="11.28515625" style="1" customWidth="1"/>
    <col min="10005" max="10005" width="15.42578125" style="1" customWidth="1"/>
    <col min="10006" max="10006" width="9.7109375" style="1" customWidth="1"/>
    <col min="10007" max="10007" width="10" style="1" customWidth="1"/>
    <col min="10008" max="10008" width="24.28515625" style="1" customWidth="1"/>
    <col min="10009" max="10010" width="14.7109375" style="1" customWidth="1"/>
    <col min="10011" max="10244" width="10.7109375" style="1"/>
    <col min="10245" max="10245" width="26.28515625" style="1" customWidth="1"/>
    <col min="10246" max="10246" width="26.7109375" style="1" customWidth="1"/>
    <col min="10247" max="10247" width="30.28515625" style="1" customWidth="1"/>
    <col min="10248" max="10258" width="7.28515625" style="1" customWidth="1"/>
    <col min="10259" max="10260" width="11.28515625" style="1" customWidth="1"/>
    <col min="10261" max="10261" width="15.42578125" style="1" customWidth="1"/>
    <col min="10262" max="10262" width="9.7109375" style="1" customWidth="1"/>
    <col min="10263" max="10263" width="10" style="1" customWidth="1"/>
    <col min="10264" max="10264" width="24.28515625" style="1" customWidth="1"/>
    <col min="10265" max="10266" width="14.7109375" style="1" customWidth="1"/>
    <col min="10267" max="10500" width="10.7109375" style="1"/>
    <col min="10501" max="10501" width="26.28515625" style="1" customWidth="1"/>
    <col min="10502" max="10502" width="26.7109375" style="1" customWidth="1"/>
    <col min="10503" max="10503" width="30.28515625" style="1" customWidth="1"/>
    <col min="10504" max="10514" width="7.28515625" style="1" customWidth="1"/>
    <col min="10515" max="10516" width="11.28515625" style="1" customWidth="1"/>
    <col min="10517" max="10517" width="15.42578125" style="1" customWidth="1"/>
    <col min="10518" max="10518" width="9.7109375" style="1" customWidth="1"/>
    <col min="10519" max="10519" width="10" style="1" customWidth="1"/>
    <col min="10520" max="10520" width="24.28515625" style="1" customWidth="1"/>
    <col min="10521" max="10522" width="14.7109375" style="1" customWidth="1"/>
    <col min="10523" max="10756" width="10.7109375" style="1"/>
    <col min="10757" max="10757" width="26.28515625" style="1" customWidth="1"/>
    <col min="10758" max="10758" width="26.7109375" style="1" customWidth="1"/>
    <col min="10759" max="10759" width="30.28515625" style="1" customWidth="1"/>
    <col min="10760" max="10770" width="7.28515625" style="1" customWidth="1"/>
    <col min="10771" max="10772" width="11.28515625" style="1" customWidth="1"/>
    <col min="10773" max="10773" width="15.42578125" style="1" customWidth="1"/>
    <col min="10774" max="10774" width="9.7109375" style="1" customWidth="1"/>
    <col min="10775" max="10775" width="10" style="1" customWidth="1"/>
    <col min="10776" max="10776" width="24.28515625" style="1" customWidth="1"/>
    <col min="10777" max="10778" width="14.7109375" style="1" customWidth="1"/>
    <col min="10779" max="11012" width="10.7109375" style="1"/>
    <col min="11013" max="11013" width="26.28515625" style="1" customWidth="1"/>
    <col min="11014" max="11014" width="26.7109375" style="1" customWidth="1"/>
    <col min="11015" max="11015" width="30.28515625" style="1" customWidth="1"/>
    <col min="11016" max="11026" width="7.28515625" style="1" customWidth="1"/>
    <col min="11027" max="11028" width="11.28515625" style="1" customWidth="1"/>
    <col min="11029" max="11029" width="15.42578125" style="1" customWidth="1"/>
    <col min="11030" max="11030" width="9.7109375" style="1" customWidth="1"/>
    <col min="11031" max="11031" width="10" style="1" customWidth="1"/>
    <col min="11032" max="11032" width="24.28515625" style="1" customWidth="1"/>
    <col min="11033" max="11034" width="14.7109375" style="1" customWidth="1"/>
    <col min="11035" max="11268" width="10.7109375" style="1"/>
    <col min="11269" max="11269" width="26.28515625" style="1" customWidth="1"/>
    <col min="11270" max="11270" width="26.7109375" style="1" customWidth="1"/>
    <col min="11271" max="11271" width="30.28515625" style="1" customWidth="1"/>
    <col min="11272" max="11282" width="7.28515625" style="1" customWidth="1"/>
    <col min="11283" max="11284" width="11.28515625" style="1" customWidth="1"/>
    <col min="11285" max="11285" width="15.42578125" style="1" customWidth="1"/>
    <col min="11286" max="11286" width="9.7109375" style="1" customWidth="1"/>
    <col min="11287" max="11287" width="10" style="1" customWidth="1"/>
    <col min="11288" max="11288" width="24.28515625" style="1" customWidth="1"/>
    <col min="11289" max="11290" width="14.7109375" style="1" customWidth="1"/>
    <col min="11291" max="11524" width="10.7109375" style="1"/>
    <col min="11525" max="11525" width="26.28515625" style="1" customWidth="1"/>
    <col min="11526" max="11526" width="26.7109375" style="1" customWidth="1"/>
    <col min="11527" max="11527" width="30.28515625" style="1" customWidth="1"/>
    <col min="11528" max="11538" width="7.28515625" style="1" customWidth="1"/>
    <col min="11539" max="11540" width="11.28515625" style="1" customWidth="1"/>
    <col min="11541" max="11541" width="15.42578125" style="1" customWidth="1"/>
    <col min="11542" max="11542" width="9.7109375" style="1" customWidth="1"/>
    <col min="11543" max="11543" width="10" style="1" customWidth="1"/>
    <col min="11544" max="11544" width="24.28515625" style="1" customWidth="1"/>
    <col min="11545" max="11546" width="14.7109375" style="1" customWidth="1"/>
    <col min="11547" max="11780" width="10.7109375" style="1"/>
    <col min="11781" max="11781" width="26.28515625" style="1" customWidth="1"/>
    <col min="11782" max="11782" width="26.7109375" style="1" customWidth="1"/>
    <col min="11783" max="11783" width="30.28515625" style="1" customWidth="1"/>
    <col min="11784" max="11794" width="7.28515625" style="1" customWidth="1"/>
    <col min="11795" max="11796" width="11.28515625" style="1" customWidth="1"/>
    <col min="11797" max="11797" width="15.42578125" style="1" customWidth="1"/>
    <col min="11798" max="11798" width="9.7109375" style="1" customWidth="1"/>
    <col min="11799" max="11799" width="10" style="1" customWidth="1"/>
    <col min="11800" max="11800" width="24.28515625" style="1" customWidth="1"/>
    <col min="11801" max="11802" width="14.7109375" style="1" customWidth="1"/>
    <col min="11803" max="12036" width="10.7109375" style="1"/>
    <col min="12037" max="12037" width="26.28515625" style="1" customWidth="1"/>
    <col min="12038" max="12038" width="26.7109375" style="1" customWidth="1"/>
    <col min="12039" max="12039" width="30.28515625" style="1" customWidth="1"/>
    <col min="12040" max="12050" width="7.28515625" style="1" customWidth="1"/>
    <col min="12051" max="12052" width="11.28515625" style="1" customWidth="1"/>
    <col min="12053" max="12053" width="15.42578125" style="1" customWidth="1"/>
    <col min="12054" max="12054" width="9.7109375" style="1" customWidth="1"/>
    <col min="12055" max="12055" width="10" style="1" customWidth="1"/>
    <col min="12056" max="12056" width="24.28515625" style="1" customWidth="1"/>
    <col min="12057" max="12058" width="14.7109375" style="1" customWidth="1"/>
    <col min="12059" max="12292" width="10.7109375" style="1"/>
    <col min="12293" max="12293" width="26.28515625" style="1" customWidth="1"/>
    <col min="12294" max="12294" width="26.7109375" style="1" customWidth="1"/>
    <col min="12295" max="12295" width="30.28515625" style="1" customWidth="1"/>
    <col min="12296" max="12306" width="7.28515625" style="1" customWidth="1"/>
    <col min="12307" max="12308" width="11.28515625" style="1" customWidth="1"/>
    <col min="12309" max="12309" width="15.42578125" style="1" customWidth="1"/>
    <col min="12310" max="12310" width="9.7109375" style="1" customWidth="1"/>
    <col min="12311" max="12311" width="10" style="1" customWidth="1"/>
    <col min="12312" max="12312" width="24.28515625" style="1" customWidth="1"/>
    <col min="12313" max="12314" width="14.7109375" style="1" customWidth="1"/>
    <col min="12315" max="12548" width="10.7109375" style="1"/>
    <col min="12549" max="12549" width="26.28515625" style="1" customWidth="1"/>
    <col min="12550" max="12550" width="26.7109375" style="1" customWidth="1"/>
    <col min="12551" max="12551" width="30.28515625" style="1" customWidth="1"/>
    <col min="12552" max="12562" width="7.28515625" style="1" customWidth="1"/>
    <col min="12563" max="12564" width="11.28515625" style="1" customWidth="1"/>
    <col min="12565" max="12565" width="15.42578125" style="1" customWidth="1"/>
    <col min="12566" max="12566" width="9.7109375" style="1" customWidth="1"/>
    <col min="12567" max="12567" width="10" style="1" customWidth="1"/>
    <col min="12568" max="12568" width="24.28515625" style="1" customWidth="1"/>
    <col min="12569" max="12570" width="14.7109375" style="1" customWidth="1"/>
    <col min="12571" max="12804" width="10.7109375" style="1"/>
    <col min="12805" max="12805" width="26.28515625" style="1" customWidth="1"/>
    <col min="12806" max="12806" width="26.7109375" style="1" customWidth="1"/>
    <col min="12807" max="12807" width="30.28515625" style="1" customWidth="1"/>
    <col min="12808" max="12818" width="7.28515625" style="1" customWidth="1"/>
    <col min="12819" max="12820" width="11.28515625" style="1" customWidth="1"/>
    <col min="12821" max="12821" width="15.42578125" style="1" customWidth="1"/>
    <col min="12822" max="12822" width="9.7109375" style="1" customWidth="1"/>
    <col min="12823" max="12823" width="10" style="1" customWidth="1"/>
    <col min="12824" max="12824" width="24.28515625" style="1" customWidth="1"/>
    <col min="12825" max="12826" width="14.7109375" style="1" customWidth="1"/>
    <col min="12827" max="13060" width="10.7109375" style="1"/>
    <col min="13061" max="13061" width="26.28515625" style="1" customWidth="1"/>
    <col min="13062" max="13062" width="26.7109375" style="1" customWidth="1"/>
    <col min="13063" max="13063" width="30.28515625" style="1" customWidth="1"/>
    <col min="13064" max="13074" width="7.28515625" style="1" customWidth="1"/>
    <col min="13075" max="13076" width="11.28515625" style="1" customWidth="1"/>
    <col min="13077" max="13077" width="15.42578125" style="1" customWidth="1"/>
    <col min="13078" max="13078" width="9.7109375" style="1" customWidth="1"/>
    <col min="13079" max="13079" width="10" style="1" customWidth="1"/>
    <col min="13080" max="13080" width="24.28515625" style="1" customWidth="1"/>
    <col min="13081" max="13082" width="14.7109375" style="1" customWidth="1"/>
    <col min="13083" max="13316" width="10.7109375" style="1"/>
    <col min="13317" max="13317" width="26.28515625" style="1" customWidth="1"/>
    <col min="13318" max="13318" width="26.7109375" style="1" customWidth="1"/>
    <col min="13319" max="13319" width="30.28515625" style="1" customWidth="1"/>
    <col min="13320" max="13330" width="7.28515625" style="1" customWidth="1"/>
    <col min="13331" max="13332" width="11.28515625" style="1" customWidth="1"/>
    <col min="13333" max="13333" width="15.42578125" style="1" customWidth="1"/>
    <col min="13334" max="13334" width="9.7109375" style="1" customWidth="1"/>
    <col min="13335" max="13335" width="10" style="1" customWidth="1"/>
    <col min="13336" max="13336" width="24.28515625" style="1" customWidth="1"/>
    <col min="13337" max="13338" width="14.7109375" style="1" customWidth="1"/>
    <col min="13339" max="13572" width="10.7109375" style="1"/>
    <col min="13573" max="13573" width="26.28515625" style="1" customWidth="1"/>
    <col min="13574" max="13574" width="26.7109375" style="1" customWidth="1"/>
    <col min="13575" max="13575" width="30.28515625" style="1" customWidth="1"/>
    <col min="13576" max="13586" width="7.28515625" style="1" customWidth="1"/>
    <col min="13587" max="13588" width="11.28515625" style="1" customWidth="1"/>
    <col min="13589" max="13589" width="15.42578125" style="1" customWidth="1"/>
    <col min="13590" max="13590" width="9.7109375" style="1" customWidth="1"/>
    <col min="13591" max="13591" width="10" style="1" customWidth="1"/>
    <col min="13592" max="13592" width="24.28515625" style="1" customWidth="1"/>
    <col min="13593" max="13594" width="14.7109375" style="1" customWidth="1"/>
    <col min="13595" max="13828" width="10.7109375" style="1"/>
    <col min="13829" max="13829" width="26.28515625" style="1" customWidth="1"/>
    <col min="13830" max="13830" width="26.7109375" style="1" customWidth="1"/>
    <col min="13831" max="13831" width="30.28515625" style="1" customWidth="1"/>
    <col min="13832" max="13842" width="7.28515625" style="1" customWidth="1"/>
    <col min="13843" max="13844" width="11.28515625" style="1" customWidth="1"/>
    <col min="13845" max="13845" width="15.42578125" style="1" customWidth="1"/>
    <col min="13846" max="13846" width="9.7109375" style="1" customWidth="1"/>
    <col min="13847" max="13847" width="10" style="1" customWidth="1"/>
    <col min="13848" max="13848" width="24.28515625" style="1" customWidth="1"/>
    <col min="13849" max="13850" width="14.7109375" style="1" customWidth="1"/>
    <col min="13851" max="14084" width="10.7109375" style="1"/>
    <col min="14085" max="14085" width="26.28515625" style="1" customWidth="1"/>
    <col min="14086" max="14086" width="26.7109375" style="1" customWidth="1"/>
    <col min="14087" max="14087" width="30.28515625" style="1" customWidth="1"/>
    <col min="14088" max="14098" width="7.28515625" style="1" customWidth="1"/>
    <col min="14099" max="14100" width="11.28515625" style="1" customWidth="1"/>
    <col min="14101" max="14101" width="15.42578125" style="1" customWidth="1"/>
    <col min="14102" max="14102" width="9.7109375" style="1" customWidth="1"/>
    <col min="14103" max="14103" width="10" style="1" customWidth="1"/>
    <col min="14104" max="14104" width="24.28515625" style="1" customWidth="1"/>
    <col min="14105" max="14106" width="14.7109375" style="1" customWidth="1"/>
    <col min="14107" max="14340" width="10.7109375" style="1"/>
    <col min="14341" max="14341" width="26.28515625" style="1" customWidth="1"/>
    <col min="14342" max="14342" width="26.7109375" style="1" customWidth="1"/>
    <col min="14343" max="14343" width="30.28515625" style="1" customWidth="1"/>
    <col min="14344" max="14354" width="7.28515625" style="1" customWidth="1"/>
    <col min="14355" max="14356" width="11.28515625" style="1" customWidth="1"/>
    <col min="14357" max="14357" width="15.42578125" style="1" customWidth="1"/>
    <col min="14358" max="14358" width="9.7109375" style="1" customWidth="1"/>
    <col min="14359" max="14359" width="10" style="1" customWidth="1"/>
    <col min="14360" max="14360" width="24.28515625" style="1" customWidth="1"/>
    <col min="14361" max="14362" width="14.7109375" style="1" customWidth="1"/>
    <col min="14363" max="14596" width="10.7109375" style="1"/>
    <col min="14597" max="14597" width="26.28515625" style="1" customWidth="1"/>
    <col min="14598" max="14598" width="26.7109375" style="1" customWidth="1"/>
    <col min="14599" max="14599" width="30.28515625" style="1" customWidth="1"/>
    <col min="14600" max="14610" width="7.28515625" style="1" customWidth="1"/>
    <col min="14611" max="14612" width="11.28515625" style="1" customWidth="1"/>
    <col min="14613" max="14613" width="15.42578125" style="1" customWidth="1"/>
    <col min="14614" max="14614" width="9.7109375" style="1" customWidth="1"/>
    <col min="14615" max="14615" width="10" style="1" customWidth="1"/>
    <col min="14616" max="14616" width="24.28515625" style="1" customWidth="1"/>
    <col min="14617" max="14618" width="14.7109375" style="1" customWidth="1"/>
    <col min="14619" max="14852" width="10.7109375" style="1"/>
    <col min="14853" max="14853" width="26.28515625" style="1" customWidth="1"/>
    <col min="14854" max="14854" width="26.7109375" style="1" customWidth="1"/>
    <col min="14855" max="14855" width="30.28515625" style="1" customWidth="1"/>
    <col min="14856" max="14866" width="7.28515625" style="1" customWidth="1"/>
    <col min="14867" max="14868" width="11.28515625" style="1" customWidth="1"/>
    <col min="14869" max="14869" width="15.42578125" style="1" customWidth="1"/>
    <col min="14870" max="14870" width="9.7109375" style="1" customWidth="1"/>
    <col min="14871" max="14871" width="10" style="1" customWidth="1"/>
    <col min="14872" max="14872" width="24.28515625" style="1" customWidth="1"/>
    <col min="14873" max="14874" width="14.7109375" style="1" customWidth="1"/>
    <col min="14875" max="15108" width="10.7109375" style="1"/>
    <col min="15109" max="15109" width="26.28515625" style="1" customWidth="1"/>
    <col min="15110" max="15110" width="26.7109375" style="1" customWidth="1"/>
    <col min="15111" max="15111" width="30.28515625" style="1" customWidth="1"/>
    <col min="15112" max="15122" width="7.28515625" style="1" customWidth="1"/>
    <col min="15123" max="15124" width="11.28515625" style="1" customWidth="1"/>
    <col min="15125" max="15125" width="15.42578125" style="1" customWidth="1"/>
    <col min="15126" max="15126" width="9.7109375" style="1" customWidth="1"/>
    <col min="15127" max="15127" width="10" style="1" customWidth="1"/>
    <col min="15128" max="15128" width="24.28515625" style="1" customWidth="1"/>
    <col min="15129" max="15130" width="14.7109375" style="1" customWidth="1"/>
    <col min="15131" max="15364" width="10.7109375" style="1"/>
    <col min="15365" max="15365" width="26.28515625" style="1" customWidth="1"/>
    <col min="15366" max="15366" width="26.7109375" style="1" customWidth="1"/>
    <col min="15367" max="15367" width="30.28515625" style="1" customWidth="1"/>
    <col min="15368" max="15378" width="7.28515625" style="1" customWidth="1"/>
    <col min="15379" max="15380" width="11.28515625" style="1" customWidth="1"/>
    <col min="15381" max="15381" width="15.42578125" style="1" customWidth="1"/>
    <col min="15382" max="15382" width="9.7109375" style="1" customWidth="1"/>
    <col min="15383" max="15383" width="10" style="1" customWidth="1"/>
    <col min="15384" max="15384" width="24.28515625" style="1" customWidth="1"/>
    <col min="15385" max="15386" width="14.7109375" style="1" customWidth="1"/>
    <col min="15387" max="15620" width="10.7109375" style="1"/>
    <col min="15621" max="15621" width="26.28515625" style="1" customWidth="1"/>
    <col min="15622" max="15622" width="26.7109375" style="1" customWidth="1"/>
    <col min="15623" max="15623" width="30.28515625" style="1" customWidth="1"/>
    <col min="15624" max="15634" width="7.28515625" style="1" customWidth="1"/>
    <col min="15635" max="15636" width="11.28515625" style="1" customWidth="1"/>
    <col min="15637" max="15637" width="15.42578125" style="1" customWidth="1"/>
    <col min="15638" max="15638" width="9.7109375" style="1" customWidth="1"/>
    <col min="15639" max="15639" width="10" style="1" customWidth="1"/>
    <col min="15640" max="15640" width="24.28515625" style="1" customWidth="1"/>
    <col min="15641" max="15642" width="14.7109375" style="1" customWidth="1"/>
    <col min="15643" max="15876" width="10.7109375" style="1"/>
    <col min="15877" max="15877" width="26.28515625" style="1" customWidth="1"/>
    <col min="15878" max="15878" width="26.7109375" style="1" customWidth="1"/>
    <col min="15879" max="15879" width="30.28515625" style="1" customWidth="1"/>
    <col min="15880" max="15890" width="7.28515625" style="1" customWidth="1"/>
    <col min="15891" max="15892" width="11.28515625" style="1" customWidth="1"/>
    <col min="15893" max="15893" width="15.42578125" style="1" customWidth="1"/>
    <col min="15894" max="15894" width="9.7109375" style="1" customWidth="1"/>
    <col min="15895" max="15895" width="10" style="1" customWidth="1"/>
    <col min="15896" max="15896" width="24.28515625" style="1" customWidth="1"/>
    <col min="15897" max="15898" width="14.7109375" style="1" customWidth="1"/>
    <col min="15899" max="16132" width="10.7109375" style="1"/>
    <col min="16133" max="16133" width="26.28515625" style="1" customWidth="1"/>
    <col min="16134" max="16134" width="26.7109375" style="1" customWidth="1"/>
    <col min="16135" max="16135" width="30.28515625" style="1" customWidth="1"/>
    <col min="16136" max="16146" width="7.28515625" style="1" customWidth="1"/>
    <col min="16147" max="16148" width="11.28515625" style="1" customWidth="1"/>
    <col min="16149" max="16149" width="15.42578125" style="1" customWidth="1"/>
    <col min="16150" max="16150" width="9.7109375" style="1" customWidth="1"/>
    <col min="16151" max="16151" width="10" style="1" customWidth="1"/>
    <col min="16152" max="16152" width="24.28515625" style="1" customWidth="1"/>
    <col min="16153" max="16154" width="14.7109375" style="1" customWidth="1"/>
    <col min="16155" max="16383" width="10.7109375" style="1"/>
    <col min="16384" max="16384" width="10.7109375" style="1" customWidth="1"/>
  </cols>
  <sheetData>
    <row r="1" spans="1:21" s="38" customFormat="1" ht="19.5" customHeight="1">
      <c r="A1" s="37"/>
      <c r="C1" s="39"/>
      <c r="O1" s="40"/>
      <c r="R1" s="174"/>
    </row>
    <row r="2" spans="1:21" s="38" customFormat="1" ht="19.5" customHeight="1">
      <c r="A2" s="37"/>
      <c r="B2" s="97"/>
      <c r="C2" s="41"/>
      <c r="D2" s="40"/>
      <c r="O2" s="42"/>
      <c r="R2" s="174"/>
    </row>
    <row r="3" spans="1:21" s="38" customFormat="1" ht="19.5" customHeight="1">
      <c r="A3" s="37"/>
      <c r="B3" s="40"/>
      <c r="C3" s="41"/>
      <c r="D3" s="97"/>
      <c r="O3" s="42"/>
      <c r="R3" s="174"/>
    </row>
    <row r="4" spans="1:21" s="38" customFormat="1" ht="19.5" customHeight="1">
      <c r="A4" s="37"/>
      <c r="B4" s="40"/>
      <c r="C4" s="41"/>
      <c r="D4" s="40"/>
      <c r="O4" s="42"/>
      <c r="R4" s="174"/>
    </row>
    <row r="5" spans="1:21" s="38" customFormat="1" ht="19.5" customHeight="1">
      <c r="A5" s="37"/>
      <c r="B5" s="40"/>
      <c r="C5" s="43"/>
      <c r="D5" s="40"/>
      <c r="E5" s="33"/>
      <c r="R5" s="174"/>
    </row>
    <row r="6" spans="1:21" s="38" customFormat="1" ht="19.5" customHeight="1">
      <c r="A6" s="37"/>
      <c r="B6" s="40"/>
      <c r="C6" s="41"/>
      <c r="D6" s="40"/>
      <c r="R6" s="150"/>
    </row>
    <row r="7" spans="1:21" s="38" customFormat="1" ht="19.5" customHeight="1">
      <c r="A7" s="37"/>
      <c r="B7" s="40"/>
      <c r="C7" s="41"/>
      <c r="D7" s="40"/>
      <c r="O7" s="41"/>
      <c r="R7" s="174"/>
    </row>
    <row r="8" spans="1:21" s="38" customFormat="1" ht="19.5" customHeight="1">
      <c r="A8" s="37"/>
      <c r="B8" s="44"/>
      <c r="C8" s="44"/>
      <c r="D8" s="44"/>
      <c r="E8" s="44"/>
      <c r="F8" s="44"/>
      <c r="G8" s="39"/>
      <c r="H8" s="39"/>
      <c r="R8" s="150"/>
    </row>
    <row r="9" spans="1:21" s="38" customFormat="1" ht="19.5" customHeight="1">
      <c r="A9" s="45"/>
      <c r="B9" s="44"/>
      <c r="C9" s="46"/>
      <c r="D9" s="35"/>
      <c r="E9" s="35"/>
      <c r="F9" s="44"/>
      <c r="R9" s="150"/>
      <c r="T9" s="99"/>
    </row>
    <row r="10" spans="1:21" s="38" customFormat="1" ht="19.5" customHeight="1">
      <c r="A10" s="45"/>
      <c r="B10" s="44"/>
      <c r="C10" s="46"/>
      <c r="D10" s="35"/>
      <c r="E10" s="35"/>
      <c r="F10" s="44"/>
      <c r="R10" s="150"/>
      <c r="T10" s="99"/>
    </row>
    <row r="11" spans="1:21" s="38" customFormat="1" ht="19.5" customHeight="1">
      <c r="A11" s="45"/>
      <c r="B11" s="44"/>
      <c r="C11" s="46"/>
      <c r="D11" s="35"/>
      <c r="E11" s="35"/>
      <c r="F11" s="44"/>
      <c r="R11" s="150"/>
      <c r="T11" s="99"/>
    </row>
    <row r="12" spans="1:21" s="38" customFormat="1" ht="19.5" customHeight="1">
      <c r="A12" s="45"/>
      <c r="B12" s="44"/>
      <c r="C12" s="44"/>
      <c r="D12" s="36"/>
      <c r="E12" s="35"/>
      <c r="F12" s="44"/>
      <c r="R12" s="150"/>
      <c r="T12" s="99"/>
    </row>
    <row r="13" spans="1:21" s="49" customFormat="1" ht="19.5" customHeight="1" thickBot="1">
      <c r="A13" s="47"/>
      <c r="B13" s="44"/>
      <c r="C13" s="46"/>
      <c r="D13" s="48"/>
      <c r="E13" s="48"/>
      <c r="F13" s="48"/>
      <c r="Q13" s="39"/>
      <c r="R13" s="151"/>
      <c r="S13" s="39"/>
      <c r="T13" s="100"/>
      <c r="U13" s="39"/>
    </row>
    <row r="14" spans="1:21" ht="23.25" customHeight="1">
      <c r="A14" s="395" t="s">
        <v>942</v>
      </c>
      <c r="B14" s="391"/>
      <c r="C14" s="391"/>
      <c r="D14" s="391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43"/>
      <c r="S14" s="127"/>
      <c r="T14" s="391"/>
      <c r="U14" s="392"/>
    </row>
    <row r="15" spans="1:21" s="3" customFormat="1" ht="12.75" customHeight="1">
      <c r="A15" s="338" t="s">
        <v>39</v>
      </c>
      <c r="B15" s="327" t="s">
        <v>91</v>
      </c>
      <c r="C15" s="327" t="s">
        <v>37</v>
      </c>
      <c r="D15" s="327" t="s">
        <v>38</v>
      </c>
      <c r="E15" s="327">
        <v>4</v>
      </c>
      <c r="F15" s="327" t="s">
        <v>16</v>
      </c>
      <c r="G15" s="327" t="s">
        <v>15</v>
      </c>
      <c r="H15" s="327" t="s">
        <v>14</v>
      </c>
      <c r="I15" s="327" t="s">
        <v>13</v>
      </c>
      <c r="J15" s="327" t="s">
        <v>12</v>
      </c>
      <c r="K15" s="327" t="s">
        <v>11</v>
      </c>
      <c r="L15" s="327" t="s">
        <v>10</v>
      </c>
      <c r="M15" s="327" t="s">
        <v>56</v>
      </c>
      <c r="N15" s="327" t="s">
        <v>8</v>
      </c>
      <c r="O15" s="327" t="s">
        <v>24</v>
      </c>
      <c r="P15" s="327" t="s">
        <v>7</v>
      </c>
      <c r="Q15" s="327" t="s">
        <v>995</v>
      </c>
      <c r="R15" s="362" t="s">
        <v>996</v>
      </c>
      <c r="S15" s="327" t="s">
        <v>7</v>
      </c>
      <c r="T15" s="327"/>
      <c r="U15" s="313"/>
    </row>
    <row r="16" spans="1:21" ht="12.75" customHeight="1" thickBot="1">
      <c r="A16" s="396"/>
      <c r="B16" s="387"/>
      <c r="C16" s="393"/>
      <c r="D16" s="386"/>
      <c r="E16" s="386"/>
      <c r="F16" s="386"/>
      <c r="G16" s="386"/>
      <c r="H16" s="386"/>
      <c r="I16" s="386"/>
      <c r="J16" s="386"/>
      <c r="K16" s="386"/>
      <c r="L16" s="386"/>
      <c r="M16" s="386"/>
      <c r="N16" s="386"/>
      <c r="O16" s="386"/>
      <c r="P16" s="386"/>
      <c r="Q16" s="386"/>
      <c r="R16" s="363"/>
      <c r="S16" s="386"/>
      <c r="T16" s="393"/>
      <c r="U16" s="394"/>
    </row>
    <row r="17" spans="1:21" ht="21" customHeight="1">
      <c r="A17" s="383" t="s">
        <v>990</v>
      </c>
      <c r="B17" s="407" t="s">
        <v>101</v>
      </c>
      <c r="C17" s="407"/>
      <c r="D17" s="407" t="s">
        <v>832</v>
      </c>
      <c r="E17" s="373">
        <v>87</v>
      </c>
      <c r="F17" s="373">
        <v>207</v>
      </c>
      <c r="G17" s="373">
        <v>398</v>
      </c>
      <c r="H17" s="373">
        <v>331</v>
      </c>
      <c r="I17" s="370"/>
      <c r="J17" s="370"/>
      <c r="K17" s="370"/>
      <c r="L17" s="370"/>
      <c r="M17" s="370"/>
      <c r="N17" s="370"/>
      <c r="O17" s="370"/>
      <c r="P17" s="368">
        <f>SUM(E17:O17)</f>
        <v>1023</v>
      </c>
      <c r="Q17" s="352">
        <v>16.95</v>
      </c>
      <c r="R17" s="355">
        <v>0.8</v>
      </c>
      <c r="S17" s="352">
        <f>P17*Q17*(1-R17)</f>
        <v>3467.9699999999989</v>
      </c>
      <c r="T17" s="124" t="s">
        <v>944</v>
      </c>
      <c r="U17" s="27">
        <v>4</v>
      </c>
    </row>
    <row r="18" spans="1:21" ht="21" customHeight="1">
      <c r="A18" s="384"/>
      <c r="B18" s="408"/>
      <c r="C18" s="408"/>
      <c r="D18" s="408"/>
      <c r="E18" s="369"/>
      <c r="F18" s="369"/>
      <c r="G18" s="369"/>
      <c r="H18" s="369"/>
      <c r="I18" s="401"/>
      <c r="J18" s="401"/>
      <c r="K18" s="401"/>
      <c r="L18" s="401"/>
      <c r="M18" s="401"/>
      <c r="N18" s="401"/>
      <c r="O18" s="401"/>
      <c r="P18" s="369"/>
      <c r="Q18" s="397"/>
      <c r="R18" s="356"/>
      <c r="S18" s="397"/>
      <c r="T18" s="124" t="s">
        <v>945</v>
      </c>
      <c r="U18" s="27" t="s">
        <v>210</v>
      </c>
    </row>
    <row r="19" spans="1:21" ht="21" customHeight="1">
      <c r="A19" s="384"/>
      <c r="B19" s="408"/>
      <c r="C19" s="408"/>
      <c r="D19" s="408"/>
      <c r="E19" s="369"/>
      <c r="F19" s="369"/>
      <c r="G19" s="369"/>
      <c r="H19" s="369"/>
      <c r="I19" s="401"/>
      <c r="J19" s="401"/>
      <c r="K19" s="401"/>
      <c r="L19" s="401"/>
      <c r="M19" s="401"/>
      <c r="N19" s="401"/>
      <c r="O19" s="401"/>
      <c r="P19" s="369"/>
      <c r="Q19" s="397"/>
      <c r="R19" s="356"/>
      <c r="S19" s="397"/>
      <c r="T19" s="124" t="s">
        <v>946</v>
      </c>
      <c r="U19" s="27" t="s">
        <v>211</v>
      </c>
    </row>
    <row r="20" spans="1:21" ht="21" customHeight="1">
      <c r="A20" s="384"/>
      <c r="B20" s="408"/>
      <c r="C20" s="408"/>
      <c r="D20" s="408"/>
      <c r="E20" s="369"/>
      <c r="F20" s="369"/>
      <c r="G20" s="369"/>
      <c r="H20" s="369"/>
      <c r="I20" s="401"/>
      <c r="J20" s="401"/>
      <c r="K20" s="401"/>
      <c r="L20" s="401"/>
      <c r="M20" s="401"/>
      <c r="N20" s="401"/>
      <c r="O20" s="401"/>
      <c r="P20" s="369"/>
      <c r="Q20" s="397"/>
      <c r="R20" s="356"/>
      <c r="S20" s="397"/>
      <c r="T20" s="124" t="s">
        <v>947</v>
      </c>
      <c r="U20" s="27" t="s">
        <v>212</v>
      </c>
    </row>
    <row r="21" spans="1:21" ht="21" customHeight="1">
      <c r="A21" s="384"/>
      <c r="B21" s="408"/>
      <c r="C21" s="408"/>
      <c r="D21" s="408"/>
      <c r="E21" s="369"/>
      <c r="F21" s="369"/>
      <c r="G21" s="369"/>
      <c r="H21" s="369"/>
      <c r="I21" s="401"/>
      <c r="J21" s="401"/>
      <c r="K21" s="401"/>
      <c r="L21" s="401"/>
      <c r="M21" s="401"/>
      <c r="N21" s="401"/>
      <c r="O21" s="401"/>
      <c r="P21" s="369"/>
      <c r="Q21" s="397"/>
      <c r="R21" s="356"/>
      <c r="S21" s="397"/>
      <c r="T21" s="124" t="s">
        <v>948</v>
      </c>
      <c r="U21" s="27" t="s">
        <v>13</v>
      </c>
    </row>
    <row r="22" spans="1:21" ht="21" customHeight="1">
      <c r="A22" s="383" t="s">
        <v>943</v>
      </c>
      <c r="B22" s="408"/>
      <c r="C22" s="408"/>
      <c r="D22" s="408"/>
      <c r="E22" s="370"/>
      <c r="F22" s="370"/>
      <c r="G22" s="370"/>
      <c r="H22" s="370"/>
      <c r="I22" s="373"/>
      <c r="J22" s="373"/>
      <c r="K22" s="373"/>
      <c r="L22" s="373"/>
      <c r="M22" s="373"/>
      <c r="N22" s="373"/>
      <c r="O22" s="373">
        <v>49</v>
      </c>
      <c r="P22" s="368">
        <f>SUM(I22:O22)</f>
        <v>49</v>
      </c>
      <c r="Q22" s="352">
        <v>19.95</v>
      </c>
      <c r="R22" s="355">
        <v>0.8</v>
      </c>
      <c r="S22" s="352">
        <f>P22*Q22*(1-R22)</f>
        <v>195.50999999999993</v>
      </c>
      <c r="T22" s="124" t="s">
        <v>949</v>
      </c>
      <c r="U22" s="27" t="s">
        <v>12</v>
      </c>
    </row>
    <row r="23" spans="1:21" ht="21" customHeight="1">
      <c r="A23" s="384"/>
      <c r="B23" s="408"/>
      <c r="C23" s="408"/>
      <c r="D23" s="408"/>
      <c r="E23" s="401"/>
      <c r="F23" s="401"/>
      <c r="G23" s="401"/>
      <c r="H23" s="401"/>
      <c r="I23" s="369"/>
      <c r="J23" s="369"/>
      <c r="K23" s="369"/>
      <c r="L23" s="369"/>
      <c r="M23" s="369"/>
      <c r="N23" s="369"/>
      <c r="O23" s="369"/>
      <c r="P23" s="369"/>
      <c r="Q23" s="397"/>
      <c r="R23" s="356"/>
      <c r="S23" s="397"/>
      <c r="T23" s="124" t="s">
        <v>950</v>
      </c>
      <c r="U23" s="27" t="s">
        <v>11</v>
      </c>
    </row>
    <row r="24" spans="1:21" ht="21" customHeight="1">
      <c r="A24" s="384"/>
      <c r="B24" s="408"/>
      <c r="C24" s="408"/>
      <c r="D24" s="408"/>
      <c r="E24" s="401"/>
      <c r="F24" s="401"/>
      <c r="G24" s="401"/>
      <c r="H24" s="401"/>
      <c r="I24" s="369"/>
      <c r="J24" s="369"/>
      <c r="K24" s="369"/>
      <c r="L24" s="369"/>
      <c r="M24" s="369"/>
      <c r="N24" s="369"/>
      <c r="O24" s="369"/>
      <c r="P24" s="369"/>
      <c r="Q24" s="397"/>
      <c r="R24" s="356"/>
      <c r="S24" s="397"/>
      <c r="T24" s="124" t="s">
        <v>951</v>
      </c>
      <c r="U24" s="27" t="s">
        <v>10</v>
      </c>
    </row>
    <row r="25" spans="1:21" ht="21" customHeight="1">
      <c r="A25" s="384"/>
      <c r="B25" s="408"/>
      <c r="C25" s="408"/>
      <c r="D25" s="408"/>
      <c r="E25" s="401"/>
      <c r="F25" s="401"/>
      <c r="G25" s="401"/>
      <c r="H25" s="401"/>
      <c r="I25" s="369"/>
      <c r="J25" s="369"/>
      <c r="K25" s="369"/>
      <c r="L25" s="369"/>
      <c r="M25" s="369"/>
      <c r="N25" s="369"/>
      <c r="O25" s="369"/>
      <c r="P25" s="369"/>
      <c r="Q25" s="397"/>
      <c r="R25" s="356"/>
      <c r="S25" s="397"/>
      <c r="T25" s="124" t="s">
        <v>952</v>
      </c>
      <c r="U25" s="27" t="s">
        <v>56</v>
      </c>
    </row>
    <row r="26" spans="1:21" ht="21" customHeight="1">
      <c r="A26" s="384"/>
      <c r="B26" s="408"/>
      <c r="C26" s="408"/>
      <c r="D26" s="408"/>
      <c r="E26" s="401"/>
      <c r="F26" s="401"/>
      <c r="G26" s="401"/>
      <c r="H26" s="401"/>
      <c r="I26" s="369"/>
      <c r="J26" s="369"/>
      <c r="K26" s="369"/>
      <c r="L26" s="369"/>
      <c r="M26" s="369"/>
      <c r="N26" s="369"/>
      <c r="O26" s="369"/>
      <c r="P26" s="369"/>
      <c r="Q26" s="397"/>
      <c r="R26" s="356"/>
      <c r="S26" s="397"/>
      <c r="T26" s="124" t="s">
        <v>953</v>
      </c>
      <c r="U26" s="27" t="s">
        <v>8</v>
      </c>
    </row>
    <row r="27" spans="1:21" ht="21" customHeight="1" thickBot="1">
      <c r="A27" s="385"/>
      <c r="B27" s="409"/>
      <c r="C27" s="409"/>
      <c r="D27" s="409"/>
      <c r="E27" s="402"/>
      <c r="F27" s="402"/>
      <c r="G27" s="402"/>
      <c r="H27" s="402"/>
      <c r="I27" s="376"/>
      <c r="J27" s="376"/>
      <c r="K27" s="376"/>
      <c r="L27" s="376"/>
      <c r="M27" s="376"/>
      <c r="N27" s="376"/>
      <c r="O27" s="376"/>
      <c r="P27" s="376"/>
      <c r="Q27" s="398"/>
      <c r="R27" s="359"/>
      <c r="S27" s="398"/>
      <c r="T27" s="30" t="s">
        <v>954</v>
      </c>
      <c r="U27" s="28" t="s">
        <v>24</v>
      </c>
    </row>
    <row r="28" spans="1:21" ht="21" customHeight="1">
      <c r="A28" s="383" t="s">
        <v>989</v>
      </c>
      <c r="B28" s="407" t="s">
        <v>102</v>
      </c>
      <c r="C28" s="407"/>
      <c r="D28" s="407" t="s">
        <v>832</v>
      </c>
      <c r="E28" s="373">
        <v>68</v>
      </c>
      <c r="F28" s="373">
        <v>164</v>
      </c>
      <c r="G28" s="373">
        <v>123</v>
      </c>
      <c r="H28" s="373"/>
      <c r="I28" s="370"/>
      <c r="J28" s="370"/>
      <c r="K28" s="370"/>
      <c r="L28" s="370"/>
      <c r="M28" s="370"/>
      <c r="N28" s="370"/>
      <c r="O28" s="370"/>
      <c r="P28" s="368">
        <f>SUM(E28:O28)</f>
        <v>355</v>
      </c>
      <c r="Q28" s="352">
        <v>16.95</v>
      </c>
      <c r="R28" s="355">
        <v>0.8</v>
      </c>
      <c r="S28" s="352">
        <f>P28*Q28*(1-R28)</f>
        <v>1203.4499999999998</v>
      </c>
      <c r="T28" s="126" t="s">
        <v>956</v>
      </c>
      <c r="U28" s="27">
        <v>4</v>
      </c>
    </row>
    <row r="29" spans="1:21" ht="21" customHeight="1">
      <c r="A29" s="384"/>
      <c r="B29" s="408"/>
      <c r="C29" s="408"/>
      <c r="D29" s="408"/>
      <c r="E29" s="369"/>
      <c r="F29" s="369"/>
      <c r="G29" s="369"/>
      <c r="H29" s="369"/>
      <c r="I29" s="401"/>
      <c r="J29" s="401"/>
      <c r="K29" s="401"/>
      <c r="L29" s="401"/>
      <c r="M29" s="401"/>
      <c r="N29" s="401"/>
      <c r="O29" s="401"/>
      <c r="P29" s="369"/>
      <c r="Q29" s="397"/>
      <c r="R29" s="356"/>
      <c r="S29" s="397"/>
      <c r="T29" s="124" t="s">
        <v>957</v>
      </c>
      <c r="U29" s="27" t="s">
        <v>210</v>
      </c>
    </row>
    <row r="30" spans="1:21" ht="21" customHeight="1">
      <c r="A30" s="384"/>
      <c r="B30" s="408"/>
      <c r="C30" s="408"/>
      <c r="D30" s="408"/>
      <c r="E30" s="369"/>
      <c r="F30" s="369"/>
      <c r="G30" s="369"/>
      <c r="H30" s="369"/>
      <c r="I30" s="401"/>
      <c r="J30" s="401"/>
      <c r="K30" s="401"/>
      <c r="L30" s="401"/>
      <c r="M30" s="401"/>
      <c r="N30" s="401"/>
      <c r="O30" s="401"/>
      <c r="P30" s="369"/>
      <c r="Q30" s="397"/>
      <c r="R30" s="356"/>
      <c r="S30" s="397"/>
      <c r="T30" s="124" t="s">
        <v>958</v>
      </c>
      <c r="U30" s="27" t="s">
        <v>211</v>
      </c>
    </row>
    <row r="31" spans="1:21" ht="21" customHeight="1">
      <c r="A31" s="384"/>
      <c r="B31" s="408"/>
      <c r="C31" s="408"/>
      <c r="D31" s="408"/>
      <c r="E31" s="369"/>
      <c r="F31" s="369"/>
      <c r="G31" s="369"/>
      <c r="H31" s="369"/>
      <c r="I31" s="401"/>
      <c r="J31" s="401"/>
      <c r="K31" s="401"/>
      <c r="L31" s="401"/>
      <c r="M31" s="401"/>
      <c r="N31" s="401"/>
      <c r="O31" s="401"/>
      <c r="P31" s="369"/>
      <c r="Q31" s="397"/>
      <c r="R31" s="356"/>
      <c r="S31" s="397"/>
      <c r="T31" s="124" t="s">
        <v>959</v>
      </c>
      <c r="U31" s="27" t="s">
        <v>212</v>
      </c>
    </row>
    <row r="32" spans="1:21" ht="21" customHeight="1">
      <c r="A32" s="384"/>
      <c r="B32" s="408"/>
      <c r="C32" s="408"/>
      <c r="D32" s="408"/>
      <c r="E32" s="369"/>
      <c r="F32" s="369"/>
      <c r="G32" s="369"/>
      <c r="H32" s="369"/>
      <c r="I32" s="401"/>
      <c r="J32" s="401"/>
      <c r="K32" s="401"/>
      <c r="L32" s="401"/>
      <c r="M32" s="401"/>
      <c r="N32" s="401"/>
      <c r="O32" s="401"/>
      <c r="P32" s="369"/>
      <c r="Q32" s="397"/>
      <c r="R32" s="356"/>
      <c r="S32" s="397"/>
      <c r="T32" s="124" t="s">
        <v>960</v>
      </c>
      <c r="U32" s="27" t="s">
        <v>13</v>
      </c>
    </row>
    <row r="33" spans="1:21" ht="21" customHeight="1">
      <c r="A33" s="383" t="s">
        <v>955</v>
      </c>
      <c r="B33" s="408"/>
      <c r="C33" s="408"/>
      <c r="D33" s="408"/>
      <c r="E33" s="370"/>
      <c r="F33" s="370"/>
      <c r="G33" s="370"/>
      <c r="H33" s="370"/>
      <c r="I33" s="373"/>
      <c r="J33" s="373"/>
      <c r="K33" s="373"/>
      <c r="L33" s="373"/>
      <c r="M33" s="373"/>
      <c r="N33" s="373"/>
      <c r="O33" s="373"/>
      <c r="P33" s="368">
        <f>SUM(I33:O33)</f>
        <v>0</v>
      </c>
      <c r="Q33" s="352">
        <v>19.95</v>
      </c>
      <c r="R33" s="355">
        <v>0.8</v>
      </c>
      <c r="S33" s="352">
        <f>P33*Q33*(1-R33)</f>
        <v>0</v>
      </c>
      <c r="T33" s="124" t="s">
        <v>961</v>
      </c>
      <c r="U33" s="27" t="s">
        <v>12</v>
      </c>
    </row>
    <row r="34" spans="1:21" ht="21" customHeight="1">
      <c r="A34" s="384"/>
      <c r="B34" s="408"/>
      <c r="C34" s="408"/>
      <c r="D34" s="408"/>
      <c r="E34" s="401"/>
      <c r="F34" s="401"/>
      <c r="G34" s="401"/>
      <c r="H34" s="401"/>
      <c r="I34" s="369"/>
      <c r="J34" s="369"/>
      <c r="K34" s="369"/>
      <c r="L34" s="369"/>
      <c r="M34" s="369"/>
      <c r="N34" s="369"/>
      <c r="O34" s="369"/>
      <c r="P34" s="369"/>
      <c r="Q34" s="397"/>
      <c r="R34" s="356"/>
      <c r="S34" s="397"/>
      <c r="T34" s="124" t="s">
        <v>962</v>
      </c>
      <c r="U34" s="27" t="s">
        <v>11</v>
      </c>
    </row>
    <row r="35" spans="1:21" ht="21" customHeight="1">
      <c r="A35" s="384"/>
      <c r="B35" s="408"/>
      <c r="C35" s="408"/>
      <c r="D35" s="408"/>
      <c r="E35" s="401"/>
      <c r="F35" s="401"/>
      <c r="G35" s="401"/>
      <c r="H35" s="401"/>
      <c r="I35" s="369"/>
      <c r="J35" s="369"/>
      <c r="K35" s="369"/>
      <c r="L35" s="369"/>
      <c r="M35" s="369"/>
      <c r="N35" s="369"/>
      <c r="O35" s="369"/>
      <c r="P35" s="369"/>
      <c r="Q35" s="397"/>
      <c r="R35" s="356"/>
      <c r="S35" s="397"/>
      <c r="T35" s="124" t="s">
        <v>963</v>
      </c>
      <c r="U35" s="27" t="s">
        <v>10</v>
      </c>
    </row>
    <row r="36" spans="1:21" ht="21" customHeight="1">
      <c r="A36" s="384"/>
      <c r="B36" s="408"/>
      <c r="C36" s="408"/>
      <c r="D36" s="408"/>
      <c r="E36" s="401"/>
      <c r="F36" s="401"/>
      <c r="G36" s="401"/>
      <c r="H36" s="401"/>
      <c r="I36" s="369"/>
      <c r="J36" s="369"/>
      <c r="K36" s="369"/>
      <c r="L36" s="369"/>
      <c r="M36" s="369"/>
      <c r="N36" s="369"/>
      <c r="O36" s="369"/>
      <c r="P36" s="369"/>
      <c r="Q36" s="397"/>
      <c r="R36" s="356"/>
      <c r="S36" s="397"/>
      <c r="T36" s="124" t="s">
        <v>964</v>
      </c>
      <c r="U36" s="27" t="s">
        <v>56</v>
      </c>
    </row>
    <row r="37" spans="1:21" ht="21" customHeight="1">
      <c r="A37" s="384"/>
      <c r="B37" s="408"/>
      <c r="C37" s="408"/>
      <c r="D37" s="408"/>
      <c r="E37" s="401"/>
      <c r="F37" s="401"/>
      <c r="G37" s="401"/>
      <c r="H37" s="401"/>
      <c r="I37" s="369"/>
      <c r="J37" s="369"/>
      <c r="K37" s="369"/>
      <c r="L37" s="369"/>
      <c r="M37" s="369"/>
      <c r="N37" s="369"/>
      <c r="O37" s="369"/>
      <c r="P37" s="369"/>
      <c r="Q37" s="397"/>
      <c r="R37" s="356"/>
      <c r="S37" s="397"/>
      <c r="T37" s="124" t="s">
        <v>965</v>
      </c>
      <c r="U37" s="27" t="s">
        <v>8</v>
      </c>
    </row>
    <row r="38" spans="1:21" ht="21" customHeight="1" thickBot="1">
      <c r="A38" s="385"/>
      <c r="B38" s="409"/>
      <c r="C38" s="409"/>
      <c r="D38" s="409"/>
      <c r="E38" s="402"/>
      <c r="F38" s="402"/>
      <c r="G38" s="402"/>
      <c r="H38" s="402"/>
      <c r="I38" s="376"/>
      <c r="J38" s="376"/>
      <c r="K38" s="376"/>
      <c r="L38" s="376"/>
      <c r="M38" s="376"/>
      <c r="N38" s="376"/>
      <c r="O38" s="376"/>
      <c r="P38" s="376"/>
      <c r="Q38" s="398"/>
      <c r="R38" s="359"/>
      <c r="S38" s="398"/>
      <c r="T38" s="30" t="s">
        <v>966</v>
      </c>
      <c r="U38" s="28" t="s">
        <v>24</v>
      </c>
    </row>
    <row r="39" spans="1:21" ht="21" customHeight="1">
      <c r="A39" s="383" t="s">
        <v>988</v>
      </c>
      <c r="B39" s="407" t="s">
        <v>103</v>
      </c>
      <c r="C39" s="407"/>
      <c r="D39" s="407" t="s">
        <v>832</v>
      </c>
      <c r="E39" s="373">
        <v>146</v>
      </c>
      <c r="F39" s="373">
        <v>131</v>
      </c>
      <c r="G39" s="373">
        <v>85</v>
      </c>
      <c r="H39" s="373">
        <v>96</v>
      </c>
      <c r="I39" s="370"/>
      <c r="J39" s="370"/>
      <c r="K39" s="370"/>
      <c r="L39" s="370"/>
      <c r="M39" s="370"/>
      <c r="N39" s="370"/>
      <c r="O39" s="370"/>
      <c r="P39" s="368">
        <f>SUM(E39:O39)</f>
        <v>458</v>
      </c>
      <c r="Q39" s="352">
        <v>16.95</v>
      </c>
      <c r="R39" s="355">
        <v>0.8</v>
      </c>
      <c r="S39" s="352">
        <f>P39*Q39*(1-R39)</f>
        <v>1552.6199999999994</v>
      </c>
      <c r="T39" s="124" t="s">
        <v>968</v>
      </c>
      <c r="U39" s="27">
        <v>4</v>
      </c>
    </row>
    <row r="40" spans="1:21" ht="21" customHeight="1">
      <c r="A40" s="384"/>
      <c r="B40" s="408"/>
      <c r="C40" s="408"/>
      <c r="D40" s="408"/>
      <c r="E40" s="369"/>
      <c r="F40" s="369"/>
      <c r="G40" s="369"/>
      <c r="H40" s="369"/>
      <c r="I40" s="401"/>
      <c r="J40" s="401"/>
      <c r="K40" s="401"/>
      <c r="L40" s="401"/>
      <c r="M40" s="401"/>
      <c r="N40" s="401"/>
      <c r="O40" s="401"/>
      <c r="P40" s="369"/>
      <c r="Q40" s="397"/>
      <c r="R40" s="356"/>
      <c r="S40" s="397"/>
      <c r="T40" s="124" t="s">
        <v>969</v>
      </c>
      <c r="U40" s="27" t="s">
        <v>210</v>
      </c>
    </row>
    <row r="41" spans="1:21" ht="21" customHeight="1">
      <c r="A41" s="384"/>
      <c r="B41" s="408"/>
      <c r="C41" s="408"/>
      <c r="D41" s="408"/>
      <c r="E41" s="369"/>
      <c r="F41" s="369"/>
      <c r="G41" s="369"/>
      <c r="H41" s="369"/>
      <c r="I41" s="401"/>
      <c r="J41" s="401"/>
      <c r="K41" s="401"/>
      <c r="L41" s="401"/>
      <c r="M41" s="401"/>
      <c r="N41" s="401"/>
      <c r="O41" s="401"/>
      <c r="P41" s="369"/>
      <c r="Q41" s="397"/>
      <c r="R41" s="356"/>
      <c r="S41" s="397"/>
      <c r="T41" s="124" t="s">
        <v>970</v>
      </c>
      <c r="U41" s="27" t="s">
        <v>211</v>
      </c>
    </row>
    <row r="42" spans="1:21" ht="21" customHeight="1">
      <c r="A42" s="384"/>
      <c r="B42" s="408"/>
      <c r="C42" s="408"/>
      <c r="D42" s="408"/>
      <c r="E42" s="369"/>
      <c r="F42" s="369"/>
      <c r="G42" s="369"/>
      <c r="H42" s="369"/>
      <c r="I42" s="401"/>
      <c r="J42" s="401"/>
      <c r="K42" s="401"/>
      <c r="L42" s="401"/>
      <c r="M42" s="401"/>
      <c r="N42" s="401"/>
      <c r="O42" s="401"/>
      <c r="P42" s="369"/>
      <c r="Q42" s="397"/>
      <c r="R42" s="356"/>
      <c r="S42" s="397"/>
      <c r="T42" s="124" t="s">
        <v>971</v>
      </c>
      <c r="U42" s="27" t="s">
        <v>212</v>
      </c>
    </row>
    <row r="43" spans="1:21" ht="21" customHeight="1">
      <c r="A43" s="384"/>
      <c r="B43" s="408"/>
      <c r="C43" s="408"/>
      <c r="D43" s="408"/>
      <c r="E43" s="369"/>
      <c r="F43" s="369"/>
      <c r="G43" s="369"/>
      <c r="H43" s="369"/>
      <c r="I43" s="401"/>
      <c r="J43" s="401"/>
      <c r="K43" s="401"/>
      <c r="L43" s="401"/>
      <c r="M43" s="401"/>
      <c r="N43" s="401"/>
      <c r="O43" s="401"/>
      <c r="P43" s="369"/>
      <c r="Q43" s="397"/>
      <c r="R43" s="356"/>
      <c r="S43" s="397"/>
      <c r="T43" s="124" t="s">
        <v>972</v>
      </c>
      <c r="U43" s="27" t="s">
        <v>13</v>
      </c>
    </row>
    <row r="44" spans="1:21" ht="21" customHeight="1">
      <c r="A44" s="383" t="s">
        <v>967</v>
      </c>
      <c r="B44" s="408"/>
      <c r="C44" s="408"/>
      <c r="D44" s="408"/>
      <c r="E44" s="370"/>
      <c r="F44" s="370"/>
      <c r="G44" s="370"/>
      <c r="H44" s="370"/>
      <c r="I44" s="373"/>
      <c r="J44" s="373"/>
      <c r="K44" s="373"/>
      <c r="L44" s="373"/>
      <c r="M44" s="373"/>
      <c r="N44" s="373"/>
      <c r="O44" s="373"/>
      <c r="P44" s="368">
        <f>SUM(I44:O44)</f>
        <v>0</v>
      </c>
      <c r="Q44" s="352">
        <v>19.95</v>
      </c>
      <c r="R44" s="355">
        <v>0.8</v>
      </c>
      <c r="S44" s="352">
        <f>P44*Q44*(1-R44)</f>
        <v>0</v>
      </c>
      <c r="T44" s="124" t="s">
        <v>973</v>
      </c>
      <c r="U44" s="27" t="s">
        <v>12</v>
      </c>
    </row>
    <row r="45" spans="1:21" ht="21" customHeight="1">
      <c r="A45" s="384"/>
      <c r="B45" s="408"/>
      <c r="C45" s="408"/>
      <c r="D45" s="408"/>
      <c r="E45" s="401"/>
      <c r="F45" s="401"/>
      <c r="G45" s="401"/>
      <c r="H45" s="401"/>
      <c r="I45" s="369"/>
      <c r="J45" s="369"/>
      <c r="K45" s="369"/>
      <c r="L45" s="369"/>
      <c r="M45" s="369"/>
      <c r="N45" s="369"/>
      <c r="O45" s="369"/>
      <c r="P45" s="369"/>
      <c r="Q45" s="397"/>
      <c r="R45" s="356"/>
      <c r="S45" s="397"/>
      <c r="T45" s="124" t="s">
        <v>974</v>
      </c>
      <c r="U45" s="27" t="s">
        <v>11</v>
      </c>
    </row>
    <row r="46" spans="1:21" ht="21" customHeight="1">
      <c r="A46" s="384"/>
      <c r="B46" s="408"/>
      <c r="C46" s="408"/>
      <c r="D46" s="408"/>
      <c r="E46" s="401"/>
      <c r="F46" s="401"/>
      <c r="G46" s="401"/>
      <c r="H46" s="401"/>
      <c r="I46" s="369"/>
      <c r="J46" s="369"/>
      <c r="K46" s="369"/>
      <c r="L46" s="369"/>
      <c r="M46" s="369"/>
      <c r="N46" s="369"/>
      <c r="O46" s="369"/>
      <c r="P46" s="369"/>
      <c r="Q46" s="397"/>
      <c r="R46" s="356"/>
      <c r="S46" s="397"/>
      <c r="T46" s="124" t="s">
        <v>975</v>
      </c>
      <c r="U46" s="27" t="s">
        <v>10</v>
      </c>
    </row>
    <row r="47" spans="1:21" ht="21" customHeight="1">
      <c r="A47" s="384"/>
      <c r="B47" s="408"/>
      <c r="C47" s="408"/>
      <c r="D47" s="408"/>
      <c r="E47" s="401"/>
      <c r="F47" s="401"/>
      <c r="G47" s="401"/>
      <c r="H47" s="401"/>
      <c r="I47" s="369"/>
      <c r="J47" s="369"/>
      <c r="K47" s="369"/>
      <c r="L47" s="369"/>
      <c r="M47" s="369"/>
      <c r="N47" s="369"/>
      <c r="O47" s="369"/>
      <c r="P47" s="369"/>
      <c r="Q47" s="397"/>
      <c r="R47" s="356"/>
      <c r="S47" s="397"/>
      <c r="T47" s="124" t="s">
        <v>976</v>
      </c>
      <c r="U47" s="27" t="s">
        <v>56</v>
      </c>
    </row>
    <row r="48" spans="1:21" ht="21" customHeight="1">
      <c r="A48" s="384"/>
      <c r="B48" s="408"/>
      <c r="C48" s="408"/>
      <c r="D48" s="408"/>
      <c r="E48" s="401"/>
      <c r="F48" s="401"/>
      <c r="G48" s="401"/>
      <c r="H48" s="401"/>
      <c r="I48" s="369"/>
      <c r="J48" s="369"/>
      <c r="K48" s="369"/>
      <c r="L48" s="369"/>
      <c r="M48" s="369"/>
      <c r="N48" s="369"/>
      <c r="O48" s="369"/>
      <c r="P48" s="369"/>
      <c r="Q48" s="397"/>
      <c r="R48" s="356"/>
      <c r="S48" s="397"/>
      <c r="T48" s="124" t="s">
        <v>977</v>
      </c>
      <c r="U48" s="27" t="s">
        <v>8</v>
      </c>
    </row>
    <row r="49" spans="1:21" ht="21" customHeight="1" thickBot="1">
      <c r="A49" s="385"/>
      <c r="B49" s="409"/>
      <c r="C49" s="409"/>
      <c r="D49" s="409"/>
      <c r="E49" s="402"/>
      <c r="F49" s="402"/>
      <c r="G49" s="402"/>
      <c r="H49" s="402"/>
      <c r="I49" s="376"/>
      <c r="J49" s="376"/>
      <c r="K49" s="376"/>
      <c r="L49" s="376"/>
      <c r="M49" s="376"/>
      <c r="N49" s="376"/>
      <c r="O49" s="376"/>
      <c r="P49" s="376"/>
      <c r="Q49" s="398"/>
      <c r="R49" s="359"/>
      <c r="S49" s="398"/>
      <c r="T49" s="30" t="s">
        <v>978</v>
      </c>
      <c r="U49" s="28" t="s">
        <v>24</v>
      </c>
    </row>
    <row r="50" spans="1:21" s="31" customFormat="1" ht="22.5" customHeight="1" thickBot="1">
      <c r="P50" s="155">
        <f>SUM(P14:P49)</f>
        <v>1885</v>
      </c>
      <c r="Q50" s="170"/>
      <c r="R50" s="405"/>
      <c r="S50" s="154">
        <f>SUM(S17:S49)</f>
        <v>6419.5499999999975</v>
      </c>
    </row>
    <row r="51" spans="1:21" ht="12.75" customHeight="1">
      <c r="R51" s="404"/>
      <c r="S51" s="104"/>
      <c r="T51" s="1"/>
    </row>
    <row r="52" spans="1:21" ht="12.75" customHeight="1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404"/>
      <c r="S52" s="18"/>
      <c r="T52" s="1"/>
    </row>
    <row r="53" spans="1:21" ht="12.75" customHeight="1">
      <c r="R53" s="404"/>
      <c r="T53" s="1"/>
    </row>
    <row r="54" spans="1:21" ht="12.75" customHeight="1">
      <c r="A54" s="22"/>
      <c r="R54" s="404"/>
      <c r="T54" s="1"/>
    </row>
    <row r="55" spans="1:21" ht="12.75" customHeight="1">
      <c r="R55" s="405"/>
      <c r="T55" s="411"/>
    </row>
    <row r="56" spans="1:21" ht="12.75" customHeight="1">
      <c r="R56" s="404"/>
      <c r="T56" s="412"/>
    </row>
    <row r="57" spans="1:21" ht="12.75" customHeight="1">
      <c r="R57" s="404"/>
      <c r="T57" s="412"/>
    </row>
    <row r="58" spans="1:21" ht="12.75" customHeight="1">
      <c r="R58" s="404"/>
      <c r="T58" s="412"/>
    </row>
    <row r="59" spans="1:21" ht="12.75" customHeight="1">
      <c r="R59" s="404"/>
      <c r="T59" s="412"/>
    </row>
    <row r="60" spans="1:21" ht="12.75" customHeight="1">
      <c r="R60" s="404"/>
      <c r="T60" s="412"/>
    </row>
    <row r="61" spans="1:21" ht="12.75" customHeight="1">
      <c r="R61" s="405"/>
      <c r="T61" s="411"/>
    </row>
    <row r="62" spans="1:21" ht="12.75" customHeight="1">
      <c r="R62" s="404"/>
      <c r="T62" s="412"/>
    </row>
    <row r="63" spans="1:21" ht="12.75" customHeight="1">
      <c r="R63" s="404"/>
      <c r="T63" s="412"/>
    </row>
    <row r="64" spans="1:21" ht="12.75" customHeight="1">
      <c r="R64" s="404"/>
      <c r="T64" s="412"/>
    </row>
    <row r="65" spans="18:20" ht="12.75" customHeight="1">
      <c r="R65" s="404"/>
      <c r="T65" s="412"/>
    </row>
    <row r="66" spans="18:20" ht="12.75" customHeight="1">
      <c r="R66" s="405"/>
      <c r="T66" s="411"/>
    </row>
    <row r="67" spans="18:20" ht="12.75" customHeight="1">
      <c r="R67" s="404"/>
      <c r="T67" s="412"/>
    </row>
    <row r="68" spans="18:20" ht="12.75" customHeight="1">
      <c r="R68" s="404"/>
      <c r="T68" s="412"/>
    </row>
    <row r="69" spans="18:20" ht="12.75" customHeight="1">
      <c r="R69" s="404"/>
      <c r="T69" s="412"/>
    </row>
    <row r="70" spans="18:20" ht="12.75" customHeight="1">
      <c r="R70" s="404"/>
      <c r="T70" s="412"/>
    </row>
    <row r="71" spans="18:20" ht="12.75" customHeight="1">
      <c r="R71" s="404"/>
      <c r="T71" s="412"/>
    </row>
    <row r="72" spans="18:20" ht="12.75" customHeight="1">
      <c r="R72" s="405"/>
      <c r="T72" s="411"/>
    </row>
    <row r="73" spans="18:20" ht="12.75" customHeight="1">
      <c r="R73" s="404"/>
      <c r="T73" s="412"/>
    </row>
    <row r="74" spans="18:20" ht="12.75" customHeight="1">
      <c r="R74" s="404"/>
      <c r="T74" s="412"/>
    </row>
    <row r="75" spans="18:20" ht="12.75" customHeight="1">
      <c r="R75" s="404"/>
      <c r="T75" s="412"/>
    </row>
    <row r="76" spans="18:20" ht="12.75" customHeight="1">
      <c r="R76" s="404"/>
      <c r="T76" s="412"/>
    </row>
    <row r="77" spans="18:20" ht="12.75" customHeight="1">
      <c r="R77" s="405"/>
      <c r="T77" s="411"/>
    </row>
    <row r="78" spans="18:20" ht="12.75" customHeight="1">
      <c r="R78" s="404"/>
      <c r="T78" s="412"/>
    </row>
    <row r="79" spans="18:20" ht="12.75" customHeight="1">
      <c r="R79" s="404"/>
      <c r="T79" s="412"/>
    </row>
    <row r="80" spans="18:20" ht="12.75" customHeight="1">
      <c r="R80" s="404"/>
      <c r="T80" s="412"/>
    </row>
    <row r="81" spans="18:20" ht="12.75" customHeight="1">
      <c r="R81" s="404"/>
      <c r="T81" s="412"/>
    </row>
    <row r="82" spans="18:20" ht="12.75" customHeight="1">
      <c r="R82" s="404"/>
      <c r="T82" s="412"/>
    </row>
    <row r="83" spans="18:20" ht="12.75" customHeight="1">
      <c r="R83" s="405"/>
      <c r="T83" s="411"/>
    </row>
    <row r="84" spans="18:20" ht="12.75" customHeight="1">
      <c r="R84" s="404"/>
      <c r="T84" s="412"/>
    </row>
    <row r="85" spans="18:20" ht="12.75" customHeight="1">
      <c r="R85" s="404"/>
      <c r="T85" s="412"/>
    </row>
    <row r="86" spans="18:20" ht="12.75" customHeight="1">
      <c r="R86" s="404"/>
      <c r="T86" s="412"/>
    </row>
    <row r="87" spans="18:20" ht="12.75" customHeight="1">
      <c r="R87" s="404"/>
      <c r="T87" s="412"/>
    </row>
    <row r="88" spans="18:20" ht="12.75" customHeight="1">
      <c r="R88" s="405"/>
      <c r="T88" s="411"/>
    </row>
    <row r="89" spans="18:20" ht="12.75" customHeight="1">
      <c r="R89" s="404"/>
      <c r="T89" s="412"/>
    </row>
    <row r="90" spans="18:20" ht="12.75" customHeight="1">
      <c r="R90" s="404"/>
      <c r="T90" s="412"/>
    </row>
    <row r="91" spans="18:20" ht="12.75" customHeight="1">
      <c r="R91" s="404"/>
      <c r="T91" s="412"/>
    </row>
    <row r="92" spans="18:20" ht="12.75" customHeight="1">
      <c r="R92" s="404"/>
      <c r="T92" s="412"/>
    </row>
    <row r="93" spans="18:20" ht="12.75" customHeight="1">
      <c r="R93" s="404"/>
      <c r="T93" s="412"/>
    </row>
    <row r="94" spans="18:20" ht="12.75" customHeight="1">
      <c r="R94" s="405"/>
      <c r="T94" s="411"/>
    </row>
    <row r="95" spans="18:20" ht="12.75" customHeight="1">
      <c r="R95" s="404"/>
      <c r="T95" s="412"/>
    </row>
    <row r="96" spans="18:20" ht="12.75" customHeight="1">
      <c r="R96" s="404"/>
      <c r="T96" s="412"/>
    </row>
    <row r="97" spans="18:20" ht="12.75" customHeight="1">
      <c r="R97" s="404"/>
      <c r="T97" s="412"/>
    </row>
    <row r="98" spans="18:20" ht="12.75" customHeight="1">
      <c r="R98" s="404"/>
      <c r="T98" s="412"/>
    </row>
    <row r="99" spans="18:20" ht="12.75" customHeight="1">
      <c r="R99" s="405"/>
      <c r="T99" s="411"/>
    </row>
    <row r="100" spans="18:20" ht="12.75" customHeight="1">
      <c r="R100" s="404"/>
      <c r="T100" s="412"/>
    </row>
    <row r="101" spans="18:20" ht="12.75" customHeight="1">
      <c r="R101" s="404"/>
      <c r="T101" s="412"/>
    </row>
    <row r="102" spans="18:20" ht="12.75" customHeight="1">
      <c r="R102" s="404"/>
      <c r="T102" s="412"/>
    </row>
    <row r="103" spans="18:20" ht="12.75" customHeight="1">
      <c r="R103" s="404"/>
      <c r="T103" s="412"/>
    </row>
    <row r="104" spans="18:20" ht="12.75" customHeight="1">
      <c r="R104" s="404"/>
      <c r="T104" s="412"/>
    </row>
    <row r="105" spans="18:20" ht="12.75" customHeight="1">
      <c r="R105" s="405"/>
      <c r="T105" s="411"/>
    </row>
    <row r="106" spans="18:20" ht="12.75" customHeight="1">
      <c r="R106" s="404"/>
      <c r="T106" s="412"/>
    </row>
    <row r="107" spans="18:20" ht="12.75" customHeight="1">
      <c r="R107" s="404"/>
      <c r="T107" s="412"/>
    </row>
    <row r="108" spans="18:20" ht="12.75" customHeight="1">
      <c r="R108" s="404"/>
      <c r="T108" s="412"/>
    </row>
    <row r="109" spans="18:20" ht="12.75" customHeight="1">
      <c r="R109" s="404"/>
      <c r="T109" s="412"/>
    </row>
    <row r="110" spans="18:20" ht="12.75" customHeight="1">
      <c r="R110" s="405"/>
      <c r="T110" s="411"/>
    </row>
    <row r="111" spans="18:20" ht="12.75" customHeight="1">
      <c r="R111" s="404"/>
      <c r="T111" s="412"/>
    </row>
    <row r="112" spans="18:20" ht="12.75" customHeight="1">
      <c r="R112" s="404"/>
      <c r="T112" s="412"/>
    </row>
    <row r="113" spans="18:20" ht="12.75" customHeight="1">
      <c r="R113" s="404"/>
      <c r="T113" s="412"/>
    </row>
    <row r="114" spans="18:20" ht="12.75" customHeight="1">
      <c r="R114" s="404"/>
      <c r="T114" s="412"/>
    </row>
    <row r="115" spans="18:20" ht="12.75" customHeight="1">
      <c r="R115" s="404"/>
      <c r="T115" s="412"/>
    </row>
    <row r="116" spans="18:20">
      <c r="R116" s="153"/>
      <c r="T116" s="132"/>
    </row>
    <row r="117" spans="18:20">
      <c r="R117" s="153"/>
      <c r="T117" s="132"/>
    </row>
    <row r="118" spans="18:20">
      <c r="R118" s="153"/>
      <c r="T118" s="132"/>
    </row>
    <row r="119" spans="18:20">
      <c r="R119" s="153"/>
      <c r="T119" s="132"/>
    </row>
    <row r="120" spans="18:20">
      <c r="R120" s="153"/>
      <c r="T120" s="132"/>
    </row>
  </sheetData>
  <mergeCells count="151">
    <mergeCell ref="A14:D14"/>
    <mergeCell ref="T14:U14"/>
    <mergeCell ref="B28:B38"/>
    <mergeCell ref="C28:C38"/>
    <mergeCell ref="D28:D38"/>
    <mergeCell ref="N17:N21"/>
    <mergeCell ref="O17:O21"/>
    <mergeCell ref="M22:M27"/>
    <mergeCell ref="N22:N27"/>
    <mergeCell ref="K22:K27"/>
    <mergeCell ref="L22:L27"/>
    <mergeCell ref="E17:E21"/>
    <mergeCell ref="F17:F21"/>
    <mergeCell ref="G17:G21"/>
    <mergeCell ref="H17:H21"/>
    <mergeCell ref="I17:I21"/>
    <mergeCell ref="J17:J21"/>
    <mergeCell ref="K17:K21"/>
    <mergeCell ref="E22:E27"/>
    <mergeCell ref="F22:F27"/>
    <mergeCell ref="U15:U16"/>
    <mergeCell ref="B17:B27"/>
    <mergeCell ref="C17:C27"/>
    <mergeCell ref="S15:S16"/>
    <mergeCell ref="T15:T16"/>
    <mergeCell ref="H15:H16"/>
    <mergeCell ref="I15:I16"/>
    <mergeCell ref="J15:J16"/>
    <mergeCell ref="K15:K16"/>
    <mergeCell ref="L15:L16"/>
    <mergeCell ref="M15:M16"/>
    <mergeCell ref="P17:P21"/>
    <mergeCell ref="Q17:Q21"/>
    <mergeCell ref="Q22:Q27"/>
    <mergeCell ref="I22:I27"/>
    <mergeCell ref="F15:F16"/>
    <mergeCell ref="G15:G16"/>
    <mergeCell ref="Q33:Q38"/>
    <mergeCell ref="M33:M38"/>
    <mergeCell ref="N33:N38"/>
    <mergeCell ref="O33:O38"/>
    <mergeCell ref="Q28:Q32"/>
    <mergeCell ref="N15:N16"/>
    <mergeCell ref="O15:O16"/>
    <mergeCell ref="P15:P16"/>
    <mergeCell ref="Q15:Q16"/>
    <mergeCell ref="N28:N32"/>
    <mergeCell ref="O22:O27"/>
    <mergeCell ref="P22:P27"/>
    <mergeCell ref="P33:P38"/>
    <mergeCell ref="P28:P32"/>
    <mergeCell ref="A15:A16"/>
    <mergeCell ref="E33:E38"/>
    <mergeCell ref="M44:M49"/>
    <mergeCell ref="N44:N49"/>
    <mergeCell ref="O44:O49"/>
    <mergeCell ref="L28:L32"/>
    <mergeCell ref="M28:M32"/>
    <mergeCell ref="G33:G38"/>
    <mergeCell ref="H33:H38"/>
    <mergeCell ref="K44:K49"/>
    <mergeCell ref="K33:K38"/>
    <mergeCell ref="L33:L38"/>
    <mergeCell ref="I33:I38"/>
    <mergeCell ref="J33:J38"/>
    <mergeCell ref="O28:O32"/>
    <mergeCell ref="N39:N43"/>
    <mergeCell ref="O39:O43"/>
    <mergeCell ref="B15:B16"/>
    <mergeCell ref="C15:C16"/>
    <mergeCell ref="D15:D16"/>
    <mergeCell ref="E15:E16"/>
    <mergeCell ref="D17:D27"/>
    <mergeCell ref="E28:E32"/>
    <mergeCell ref="P39:P43"/>
    <mergeCell ref="G22:G27"/>
    <mergeCell ref="J22:J27"/>
    <mergeCell ref="A28:A32"/>
    <mergeCell ref="A33:A38"/>
    <mergeCell ref="A17:A21"/>
    <mergeCell ref="A22:A27"/>
    <mergeCell ref="L17:L21"/>
    <mergeCell ref="M17:M21"/>
    <mergeCell ref="F28:F32"/>
    <mergeCell ref="G28:G32"/>
    <mergeCell ref="H28:H32"/>
    <mergeCell ref="I28:I32"/>
    <mergeCell ref="J28:J32"/>
    <mergeCell ref="K28:K32"/>
    <mergeCell ref="H22:H27"/>
    <mergeCell ref="F33:F38"/>
    <mergeCell ref="Q44:Q49"/>
    <mergeCell ref="Q39:Q43"/>
    <mergeCell ref="A44:A49"/>
    <mergeCell ref="E44:E49"/>
    <mergeCell ref="F44:F49"/>
    <mergeCell ref="G44:G49"/>
    <mergeCell ref="H44:H49"/>
    <mergeCell ref="I44:I49"/>
    <mergeCell ref="J44:J49"/>
    <mergeCell ref="L44:L49"/>
    <mergeCell ref="B39:B49"/>
    <mergeCell ref="C39:C49"/>
    <mergeCell ref="D39:D49"/>
    <mergeCell ref="P44:P49"/>
    <mergeCell ref="K39:K43"/>
    <mergeCell ref="L39:L43"/>
    <mergeCell ref="M39:M43"/>
    <mergeCell ref="E39:E43"/>
    <mergeCell ref="F39:F43"/>
    <mergeCell ref="G39:G43"/>
    <mergeCell ref="H39:H43"/>
    <mergeCell ref="I39:I43"/>
    <mergeCell ref="J39:J43"/>
    <mergeCell ref="A39:A43"/>
    <mergeCell ref="T77:T82"/>
    <mergeCell ref="T83:T87"/>
    <mergeCell ref="R17:R21"/>
    <mergeCell ref="S17:S21"/>
    <mergeCell ref="R22:R27"/>
    <mergeCell ref="S22:S27"/>
    <mergeCell ref="R28:R32"/>
    <mergeCell ref="S28:S32"/>
    <mergeCell ref="R33:R38"/>
    <mergeCell ref="S33:S38"/>
    <mergeCell ref="R39:R43"/>
    <mergeCell ref="S39:S43"/>
    <mergeCell ref="T88:T93"/>
    <mergeCell ref="T94:T98"/>
    <mergeCell ref="T99:T104"/>
    <mergeCell ref="T105:T109"/>
    <mergeCell ref="T110:T115"/>
    <mergeCell ref="R15:R16"/>
    <mergeCell ref="R55:R60"/>
    <mergeCell ref="R61:R65"/>
    <mergeCell ref="R66:R71"/>
    <mergeCell ref="R72:R76"/>
    <mergeCell ref="R77:R82"/>
    <mergeCell ref="R83:R87"/>
    <mergeCell ref="R88:R93"/>
    <mergeCell ref="R94:R98"/>
    <mergeCell ref="R99:R104"/>
    <mergeCell ref="R105:R109"/>
    <mergeCell ref="R110:R115"/>
    <mergeCell ref="R44:R49"/>
    <mergeCell ref="S44:S49"/>
    <mergeCell ref="R50:R54"/>
    <mergeCell ref="T55:T60"/>
    <mergeCell ref="T61:T65"/>
    <mergeCell ref="T66:T71"/>
    <mergeCell ref="T72:T76"/>
  </mergeCells>
  <pageMargins left="0.23622047244094491" right="0.27559055118110237" top="0" bottom="0" header="0" footer="0"/>
  <pageSetup paperSize="8" scale="43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3"/>
  <sheetViews>
    <sheetView showGridLines="0" zoomScale="50" zoomScaleNormal="50" workbookViewId="0">
      <selection activeCell="B2" sqref="B2:D7"/>
    </sheetView>
  </sheetViews>
  <sheetFormatPr defaultColWidth="11.5703125" defaultRowHeight="12.75"/>
  <cols>
    <col min="1" max="4" width="31.42578125" style="1" customWidth="1"/>
    <col min="5" max="15" width="8.42578125" style="1" customWidth="1"/>
    <col min="16" max="16" width="17.28515625" style="1" customWidth="1"/>
    <col min="17" max="17" width="17.28515625" style="104" customWidth="1"/>
    <col min="18" max="18" width="20.5703125" style="144" customWidth="1"/>
    <col min="19" max="19" width="27.5703125" style="104" customWidth="1"/>
    <col min="20" max="20" width="26.42578125" style="1" customWidth="1"/>
    <col min="21" max="21" width="10" style="1" customWidth="1"/>
    <col min="22" max="22" width="14.7109375" style="1" customWidth="1"/>
    <col min="23" max="24" width="11.42578125" style="1" customWidth="1"/>
    <col min="25" max="258" width="11.42578125" style="1"/>
    <col min="259" max="259" width="26.28515625" style="1" customWidth="1"/>
    <col min="260" max="260" width="30.7109375" style="1" customWidth="1"/>
    <col min="261" max="261" width="29" style="1" customWidth="1"/>
    <col min="262" max="272" width="7.7109375" style="1" customWidth="1"/>
    <col min="273" max="273" width="12.7109375" style="1" customWidth="1"/>
    <col min="274" max="274" width="15.42578125" style="1" customWidth="1"/>
    <col min="275" max="275" width="24.28515625" style="1" bestFit="1" customWidth="1"/>
    <col min="276" max="276" width="24.28515625" style="1" customWidth="1"/>
    <col min="277" max="278" width="14.7109375" style="1" customWidth="1"/>
    <col min="279" max="514" width="11.42578125" style="1"/>
    <col min="515" max="515" width="26.28515625" style="1" customWidth="1"/>
    <col min="516" max="516" width="30.7109375" style="1" customWidth="1"/>
    <col min="517" max="517" width="29" style="1" customWidth="1"/>
    <col min="518" max="528" width="7.7109375" style="1" customWidth="1"/>
    <col min="529" max="529" width="12.7109375" style="1" customWidth="1"/>
    <col min="530" max="530" width="15.42578125" style="1" customWidth="1"/>
    <col min="531" max="531" width="24.28515625" style="1" bestFit="1" customWidth="1"/>
    <col min="532" max="532" width="24.28515625" style="1" customWidth="1"/>
    <col min="533" max="534" width="14.7109375" style="1" customWidth="1"/>
    <col min="535" max="770" width="11.42578125" style="1"/>
    <col min="771" max="771" width="26.28515625" style="1" customWidth="1"/>
    <col min="772" max="772" width="30.7109375" style="1" customWidth="1"/>
    <col min="773" max="773" width="29" style="1" customWidth="1"/>
    <col min="774" max="784" width="7.7109375" style="1" customWidth="1"/>
    <col min="785" max="785" width="12.7109375" style="1" customWidth="1"/>
    <col min="786" max="786" width="15.42578125" style="1" customWidth="1"/>
    <col min="787" max="787" width="24.28515625" style="1" bestFit="1" customWidth="1"/>
    <col min="788" max="788" width="24.28515625" style="1" customWidth="1"/>
    <col min="789" max="790" width="14.7109375" style="1" customWidth="1"/>
    <col min="791" max="1026" width="11.42578125" style="1"/>
    <col min="1027" max="1027" width="26.28515625" style="1" customWidth="1"/>
    <col min="1028" max="1028" width="30.7109375" style="1" customWidth="1"/>
    <col min="1029" max="1029" width="29" style="1" customWidth="1"/>
    <col min="1030" max="1040" width="7.7109375" style="1" customWidth="1"/>
    <col min="1041" max="1041" width="12.7109375" style="1" customWidth="1"/>
    <col min="1042" max="1042" width="15.42578125" style="1" customWidth="1"/>
    <col min="1043" max="1043" width="24.28515625" style="1" bestFit="1" customWidth="1"/>
    <col min="1044" max="1044" width="24.28515625" style="1" customWidth="1"/>
    <col min="1045" max="1046" width="14.7109375" style="1" customWidth="1"/>
    <col min="1047" max="1282" width="11.42578125" style="1"/>
    <col min="1283" max="1283" width="26.28515625" style="1" customWidth="1"/>
    <col min="1284" max="1284" width="30.7109375" style="1" customWidth="1"/>
    <col min="1285" max="1285" width="29" style="1" customWidth="1"/>
    <col min="1286" max="1296" width="7.7109375" style="1" customWidth="1"/>
    <col min="1297" max="1297" width="12.7109375" style="1" customWidth="1"/>
    <col min="1298" max="1298" width="15.42578125" style="1" customWidth="1"/>
    <col min="1299" max="1299" width="24.28515625" style="1" bestFit="1" customWidth="1"/>
    <col min="1300" max="1300" width="24.28515625" style="1" customWidth="1"/>
    <col min="1301" max="1302" width="14.7109375" style="1" customWidth="1"/>
    <col min="1303" max="1538" width="11.42578125" style="1"/>
    <col min="1539" max="1539" width="26.28515625" style="1" customWidth="1"/>
    <col min="1540" max="1540" width="30.7109375" style="1" customWidth="1"/>
    <col min="1541" max="1541" width="29" style="1" customWidth="1"/>
    <col min="1542" max="1552" width="7.7109375" style="1" customWidth="1"/>
    <col min="1553" max="1553" width="12.7109375" style="1" customWidth="1"/>
    <col min="1554" max="1554" width="15.42578125" style="1" customWidth="1"/>
    <col min="1555" max="1555" width="24.28515625" style="1" bestFit="1" customWidth="1"/>
    <col min="1556" max="1556" width="24.28515625" style="1" customWidth="1"/>
    <col min="1557" max="1558" width="14.7109375" style="1" customWidth="1"/>
    <col min="1559" max="1794" width="11.42578125" style="1"/>
    <col min="1795" max="1795" width="26.28515625" style="1" customWidth="1"/>
    <col min="1796" max="1796" width="30.7109375" style="1" customWidth="1"/>
    <col min="1797" max="1797" width="29" style="1" customWidth="1"/>
    <col min="1798" max="1808" width="7.7109375" style="1" customWidth="1"/>
    <col min="1809" max="1809" width="12.7109375" style="1" customWidth="1"/>
    <col min="1810" max="1810" width="15.42578125" style="1" customWidth="1"/>
    <col min="1811" max="1811" width="24.28515625" style="1" bestFit="1" customWidth="1"/>
    <col min="1812" max="1812" width="24.28515625" style="1" customWidth="1"/>
    <col min="1813" max="1814" width="14.7109375" style="1" customWidth="1"/>
    <col min="1815" max="2050" width="11.42578125" style="1"/>
    <col min="2051" max="2051" width="26.28515625" style="1" customWidth="1"/>
    <col min="2052" max="2052" width="30.7109375" style="1" customWidth="1"/>
    <col min="2053" max="2053" width="29" style="1" customWidth="1"/>
    <col min="2054" max="2064" width="7.7109375" style="1" customWidth="1"/>
    <col min="2065" max="2065" width="12.7109375" style="1" customWidth="1"/>
    <col min="2066" max="2066" width="15.42578125" style="1" customWidth="1"/>
    <col min="2067" max="2067" width="24.28515625" style="1" bestFit="1" customWidth="1"/>
    <col min="2068" max="2068" width="24.28515625" style="1" customWidth="1"/>
    <col min="2069" max="2070" width="14.7109375" style="1" customWidth="1"/>
    <col min="2071" max="2306" width="11.42578125" style="1"/>
    <col min="2307" max="2307" width="26.28515625" style="1" customWidth="1"/>
    <col min="2308" max="2308" width="30.7109375" style="1" customWidth="1"/>
    <col min="2309" max="2309" width="29" style="1" customWidth="1"/>
    <col min="2310" max="2320" width="7.7109375" style="1" customWidth="1"/>
    <col min="2321" max="2321" width="12.7109375" style="1" customWidth="1"/>
    <col min="2322" max="2322" width="15.42578125" style="1" customWidth="1"/>
    <col min="2323" max="2323" width="24.28515625" style="1" bestFit="1" customWidth="1"/>
    <col min="2324" max="2324" width="24.28515625" style="1" customWidth="1"/>
    <col min="2325" max="2326" width="14.7109375" style="1" customWidth="1"/>
    <col min="2327" max="2562" width="11.42578125" style="1"/>
    <col min="2563" max="2563" width="26.28515625" style="1" customWidth="1"/>
    <col min="2564" max="2564" width="30.7109375" style="1" customWidth="1"/>
    <col min="2565" max="2565" width="29" style="1" customWidth="1"/>
    <col min="2566" max="2576" width="7.7109375" style="1" customWidth="1"/>
    <col min="2577" max="2577" width="12.7109375" style="1" customWidth="1"/>
    <col min="2578" max="2578" width="15.42578125" style="1" customWidth="1"/>
    <col min="2579" max="2579" width="24.28515625" style="1" bestFit="1" customWidth="1"/>
    <col min="2580" max="2580" width="24.28515625" style="1" customWidth="1"/>
    <col min="2581" max="2582" width="14.7109375" style="1" customWidth="1"/>
    <col min="2583" max="2818" width="11.42578125" style="1"/>
    <col min="2819" max="2819" width="26.28515625" style="1" customWidth="1"/>
    <col min="2820" max="2820" width="30.7109375" style="1" customWidth="1"/>
    <col min="2821" max="2821" width="29" style="1" customWidth="1"/>
    <col min="2822" max="2832" width="7.7109375" style="1" customWidth="1"/>
    <col min="2833" max="2833" width="12.7109375" style="1" customWidth="1"/>
    <col min="2834" max="2834" width="15.42578125" style="1" customWidth="1"/>
    <col min="2835" max="2835" width="24.28515625" style="1" bestFit="1" customWidth="1"/>
    <col min="2836" max="2836" width="24.28515625" style="1" customWidth="1"/>
    <col min="2837" max="2838" width="14.7109375" style="1" customWidth="1"/>
    <col min="2839" max="3074" width="11.42578125" style="1"/>
    <col min="3075" max="3075" width="26.28515625" style="1" customWidth="1"/>
    <col min="3076" max="3076" width="30.7109375" style="1" customWidth="1"/>
    <col min="3077" max="3077" width="29" style="1" customWidth="1"/>
    <col min="3078" max="3088" width="7.7109375" style="1" customWidth="1"/>
    <col min="3089" max="3089" width="12.7109375" style="1" customWidth="1"/>
    <col min="3090" max="3090" width="15.42578125" style="1" customWidth="1"/>
    <col min="3091" max="3091" width="24.28515625" style="1" bestFit="1" customWidth="1"/>
    <col min="3092" max="3092" width="24.28515625" style="1" customWidth="1"/>
    <col min="3093" max="3094" width="14.7109375" style="1" customWidth="1"/>
    <col min="3095" max="3330" width="11.42578125" style="1"/>
    <col min="3331" max="3331" width="26.28515625" style="1" customWidth="1"/>
    <col min="3332" max="3332" width="30.7109375" style="1" customWidth="1"/>
    <col min="3333" max="3333" width="29" style="1" customWidth="1"/>
    <col min="3334" max="3344" width="7.7109375" style="1" customWidth="1"/>
    <col min="3345" max="3345" width="12.7109375" style="1" customWidth="1"/>
    <col min="3346" max="3346" width="15.42578125" style="1" customWidth="1"/>
    <col min="3347" max="3347" width="24.28515625" style="1" bestFit="1" customWidth="1"/>
    <col min="3348" max="3348" width="24.28515625" style="1" customWidth="1"/>
    <col min="3349" max="3350" width="14.7109375" style="1" customWidth="1"/>
    <col min="3351" max="3586" width="11.42578125" style="1"/>
    <col min="3587" max="3587" width="26.28515625" style="1" customWidth="1"/>
    <col min="3588" max="3588" width="30.7109375" style="1" customWidth="1"/>
    <col min="3589" max="3589" width="29" style="1" customWidth="1"/>
    <col min="3590" max="3600" width="7.7109375" style="1" customWidth="1"/>
    <col min="3601" max="3601" width="12.7109375" style="1" customWidth="1"/>
    <col min="3602" max="3602" width="15.42578125" style="1" customWidth="1"/>
    <col min="3603" max="3603" width="24.28515625" style="1" bestFit="1" customWidth="1"/>
    <col min="3604" max="3604" width="24.28515625" style="1" customWidth="1"/>
    <col min="3605" max="3606" width="14.7109375" style="1" customWidth="1"/>
    <col min="3607" max="3842" width="11.42578125" style="1"/>
    <col min="3843" max="3843" width="26.28515625" style="1" customWidth="1"/>
    <col min="3844" max="3844" width="30.7109375" style="1" customWidth="1"/>
    <col min="3845" max="3845" width="29" style="1" customWidth="1"/>
    <col min="3846" max="3856" width="7.7109375" style="1" customWidth="1"/>
    <col min="3857" max="3857" width="12.7109375" style="1" customWidth="1"/>
    <col min="3858" max="3858" width="15.42578125" style="1" customWidth="1"/>
    <col min="3859" max="3859" width="24.28515625" style="1" bestFit="1" customWidth="1"/>
    <col min="3860" max="3860" width="24.28515625" style="1" customWidth="1"/>
    <col min="3861" max="3862" width="14.7109375" style="1" customWidth="1"/>
    <col min="3863" max="4098" width="11.42578125" style="1"/>
    <col min="4099" max="4099" width="26.28515625" style="1" customWidth="1"/>
    <col min="4100" max="4100" width="30.7109375" style="1" customWidth="1"/>
    <col min="4101" max="4101" width="29" style="1" customWidth="1"/>
    <col min="4102" max="4112" width="7.7109375" style="1" customWidth="1"/>
    <col min="4113" max="4113" width="12.7109375" style="1" customWidth="1"/>
    <col min="4114" max="4114" width="15.42578125" style="1" customWidth="1"/>
    <col min="4115" max="4115" width="24.28515625" style="1" bestFit="1" customWidth="1"/>
    <col min="4116" max="4116" width="24.28515625" style="1" customWidth="1"/>
    <col min="4117" max="4118" width="14.7109375" style="1" customWidth="1"/>
    <col min="4119" max="4354" width="11.42578125" style="1"/>
    <col min="4355" max="4355" width="26.28515625" style="1" customWidth="1"/>
    <col min="4356" max="4356" width="30.7109375" style="1" customWidth="1"/>
    <col min="4357" max="4357" width="29" style="1" customWidth="1"/>
    <col min="4358" max="4368" width="7.7109375" style="1" customWidth="1"/>
    <col min="4369" max="4369" width="12.7109375" style="1" customWidth="1"/>
    <col min="4370" max="4370" width="15.42578125" style="1" customWidth="1"/>
    <col min="4371" max="4371" width="24.28515625" style="1" bestFit="1" customWidth="1"/>
    <col min="4372" max="4372" width="24.28515625" style="1" customWidth="1"/>
    <col min="4373" max="4374" width="14.7109375" style="1" customWidth="1"/>
    <col min="4375" max="4610" width="11.42578125" style="1"/>
    <col min="4611" max="4611" width="26.28515625" style="1" customWidth="1"/>
    <col min="4612" max="4612" width="30.7109375" style="1" customWidth="1"/>
    <col min="4613" max="4613" width="29" style="1" customWidth="1"/>
    <col min="4614" max="4624" width="7.7109375" style="1" customWidth="1"/>
    <col min="4625" max="4625" width="12.7109375" style="1" customWidth="1"/>
    <col min="4626" max="4626" width="15.42578125" style="1" customWidth="1"/>
    <col min="4627" max="4627" width="24.28515625" style="1" bestFit="1" customWidth="1"/>
    <col min="4628" max="4628" width="24.28515625" style="1" customWidth="1"/>
    <col min="4629" max="4630" width="14.7109375" style="1" customWidth="1"/>
    <col min="4631" max="4866" width="11.42578125" style="1"/>
    <col min="4867" max="4867" width="26.28515625" style="1" customWidth="1"/>
    <col min="4868" max="4868" width="30.7109375" style="1" customWidth="1"/>
    <col min="4869" max="4869" width="29" style="1" customWidth="1"/>
    <col min="4870" max="4880" width="7.7109375" style="1" customWidth="1"/>
    <col min="4881" max="4881" width="12.7109375" style="1" customWidth="1"/>
    <col min="4882" max="4882" width="15.42578125" style="1" customWidth="1"/>
    <col min="4883" max="4883" width="24.28515625" style="1" bestFit="1" customWidth="1"/>
    <col min="4884" max="4884" width="24.28515625" style="1" customWidth="1"/>
    <col min="4885" max="4886" width="14.7109375" style="1" customWidth="1"/>
    <col min="4887" max="5122" width="11.42578125" style="1"/>
    <col min="5123" max="5123" width="26.28515625" style="1" customWidth="1"/>
    <col min="5124" max="5124" width="30.7109375" style="1" customWidth="1"/>
    <col min="5125" max="5125" width="29" style="1" customWidth="1"/>
    <col min="5126" max="5136" width="7.7109375" style="1" customWidth="1"/>
    <col min="5137" max="5137" width="12.7109375" style="1" customWidth="1"/>
    <col min="5138" max="5138" width="15.42578125" style="1" customWidth="1"/>
    <col min="5139" max="5139" width="24.28515625" style="1" bestFit="1" customWidth="1"/>
    <col min="5140" max="5140" width="24.28515625" style="1" customWidth="1"/>
    <col min="5141" max="5142" width="14.7109375" style="1" customWidth="1"/>
    <col min="5143" max="5378" width="11.42578125" style="1"/>
    <col min="5379" max="5379" width="26.28515625" style="1" customWidth="1"/>
    <col min="5380" max="5380" width="30.7109375" style="1" customWidth="1"/>
    <col min="5381" max="5381" width="29" style="1" customWidth="1"/>
    <col min="5382" max="5392" width="7.7109375" style="1" customWidth="1"/>
    <col min="5393" max="5393" width="12.7109375" style="1" customWidth="1"/>
    <col min="5394" max="5394" width="15.42578125" style="1" customWidth="1"/>
    <col min="5395" max="5395" width="24.28515625" style="1" bestFit="1" customWidth="1"/>
    <col min="5396" max="5396" width="24.28515625" style="1" customWidth="1"/>
    <col min="5397" max="5398" width="14.7109375" style="1" customWidth="1"/>
    <col min="5399" max="5634" width="11.42578125" style="1"/>
    <col min="5635" max="5635" width="26.28515625" style="1" customWidth="1"/>
    <col min="5636" max="5636" width="30.7109375" style="1" customWidth="1"/>
    <col min="5637" max="5637" width="29" style="1" customWidth="1"/>
    <col min="5638" max="5648" width="7.7109375" style="1" customWidth="1"/>
    <col min="5649" max="5649" width="12.7109375" style="1" customWidth="1"/>
    <col min="5650" max="5650" width="15.42578125" style="1" customWidth="1"/>
    <col min="5651" max="5651" width="24.28515625" style="1" bestFit="1" customWidth="1"/>
    <col min="5652" max="5652" width="24.28515625" style="1" customWidth="1"/>
    <col min="5653" max="5654" width="14.7109375" style="1" customWidth="1"/>
    <col min="5655" max="5890" width="11.42578125" style="1"/>
    <col min="5891" max="5891" width="26.28515625" style="1" customWidth="1"/>
    <col min="5892" max="5892" width="30.7109375" style="1" customWidth="1"/>
    <col min="5893" max="5893" width="29" style="1" customWidth="1"/>
    <col min="5894" max="5904" width="7.7109375" style="1" customWidth="1"/>
    <col min="5905" max="5905" width="12.7109375" style="1" customWidth="1"/>
    <col min="5906" max="5906" width="15.42578125" style="1" customWidth="1"/>
    <col min="5907" max="5907" width="24.28515625" style="1" bestFit="1" customWidth="1"/>
    <col min="5908" max="5908" width="24.28515625" style="1" customWidth="1"/>
    <col min="5909" max="5910" width="14.7109375" style="1" customWidth="1"/>
    <col min="5911" max="6146" width="11.42578125" style="1"/>
    <col min="6147" max="6147" width="26.28515625" style="1" customWidth="1"/>
    <col min="6148" max="6148" width="30.7109375" style="1" customWidth="1"/>
    <col min="6149" max="6149" width="29" style="1" customWidth="1"/>
    <col min="6150" max="6160" width="7.7109375" style="1" customWidth="1"/>
    <col min="6161" max="6161" width="12.7109375" style="1" customWidth="1"/>
    <col min="6162" max="6162" width="15.42578125" style="1" customWidth="1"/>
    <col min="6163" max="6163" width="24.28515625" style="1" bestFit="1" customWidth="1"/>
    <col min="6164" max="6164" width="24.28515625" style="1" customWidth="1"/>
    <col min="6165" max="6166" width="14.7109375" style="1" customWidth="1"/>
    <col min="6167" max="6402" width="11.42578125" style="1"/>
    <col min="6403" max="6403" width="26.28515625" style="1" customWidth="1"/>
    <col min="6404" max="6404" width="30.7109375" style="1" customWidth="1"/>
    <col min="6405" max="6405" width="29" style="1" customWidth="1"/>
    <col min="6406" max="6416" width="7.7109375" style="1" customWidth="1"/>
    <col min="6417" max="6417" width="12.7109375" style="1" customWidth="1"/>
    <col min="6418" max="6418" width="15.42578125" style="1" customWidth="1"/>
    <col min="6419" max="6419" width="24.28515625" style="1" bestFit="1" customWidth="1"/>
    <col min="6420" max="6420" width="24.28515625" style="1" customWidth="1"/>
    <col min="6421" max="6422" width="14.7109375" style="1" customWidth="1"/>
    <col min="6423" max="6658" width="11.42578125" style="1"/>
    <col min="6659" max="6659" width="26.28515625" style="1" customWidth="1"/>
    <col min="6660" max="6660" width="30.7109375" style="1" customWidth="1"/>
    <col min="6661" max="6661" width="29" style="1" customWidth="1"/>
    <col min="6662" max="6672" width="7.7109375" style="1" customWidth="1"/>
    <col min="6673" max="6673" width="12.7109375" style="1" customWidth="1"/>
    <col min="6674" max="6674" width="15.42578125" style="1" customWidth="1"/>
    <col min="6675" max="6675" width="24.28515625" style="1" bestFit="1" customWidth="1"/>
    <col min="6676" max="6676" width="24.28515625" style="1" customWidth="1"/>
    <col min="6677" max="6678" width="14.7109375" style="1" customWidth="1"/>
    <col min="6679" max="6914" width="11.42578125" style="1"/>
    <col min="6915" max="6915" width="26.28515625" style="1" customWidth="1"/>
    <col min="6916" max="6916" width="30.7109375" style="1" customWidth="1"/>
    <col min="6917" max="6917" width="29" style="1" customWidth="1"/>
    <col min="6918" max="6928" width="7.7109375" style="1" customWidth="1"/>
    <col min="6929" max="6929" width="12.7109375" style="1" customWidth="1"/>
    <col min="6930" max="6930" width="15.42578125" style="1" customWidth="1"/>
    <col min="6931" max="6931" width="24.28515625" style="1" bestFit="1" customWidth="1"/>
    <col min="6932" max="6932" width="24.28515625" style="1" customWidth="1"/>
    <col min="6933" max="6934" width="14.7109375" style="1" customWidth="1"/>
    <col min="6935" max="7170" width="11.42578125" style="1"/>
    <col min="7171" max="7171" width="26.28515625" style="1" customWidth="1"/>
    <col min="7172" max="7172" width="30.7109375" style="1" customWidth="1"/>
    <col min="7173" max="7173" width="29" style="1" customWidth="1"/>
    <col min="7174" max="7184" width="7.7109375" style="1" customWidth="1"/>
    <col min="7185" max="7185" width="12.7109375" style="1" customWidth="1"/>
    <col min="7186" max="7186" width="15.42578125" style="1" customWidth="1"/>
    <col min="7187" max="7187" width="24.28515625" style="1" bestFit="1" customWidth="1"/>
    <col min="7188" max="7188" width="24.28515625" style="1" customWidth="1"/>
    <col min="7189" max="7190" width="14.7109375" style="1" customWidth="1"/>
    <col min="7191" max="7426" width="11.42578125" style="1"/>
    <col min="7427" max="7427" width="26.28515625" style="1" customWidth="1"/>
    <col min="7428" max="7428" width="30.7109375" style="1" customWidth="1"/>
    <col min="7429" max="7429" width="29" style="1" customWidth="1"/>
    <col min="7430" max="7440" width="7.7109375" style="1" customWidth="1"/>
    <col min="7441" max="7441" width="12.7109375" style="1" customWidth="1"/>
    <col min="7442" max="7442" width="15.42578125" style="1" customWidth="1"/>
    <col min="7443" max="7443" width="24.28515625" style="1" bestFit="1" customWidth="1"/>
    <col min="7444" max="7444" width="24.28515625" style="1" customWidth="1"/>
    <col min="7445" max="7446" width="14.7109375" style="1" customWidth="1"/>
    <col min="7447" max="7682" width="11.42578125" style="1"/>
    <col min="7683" max="7683" width="26.28515625" style="1" customWidth="1"/>
    <col min="7684" max="7684" width="30.7109375" style="1" customWidth="1"/>
    <col min="7685" max="7685" width="29" style="1" customWidth="1"/>
    <col min="7686" max="7696" width="7.7109375" style="1" customWidth="1"/>
    <col min="7697" max="7697" width="12.7109375" style="1" customWidth="1"/>
    <col min="7698" max="7698" width="15.42578125" style="1" customWidth="1"/>
    <col min="7699" max="7699" width="24.28515625" style="1" bestFit="1" customWidth="1"/>
    <col min="7700" max="7700" width="24.28515625" style="1" customWidth="1"/>
    <col min="7701" max="7702" width="14.7109375" style="1" customWidth="1"/>
    <col min="7703" max="7938" width="11.42578125" style="1"/>
    <col min="7939" max="7939" width="26.28515625" style="1" customWidth="1"/>
    <col min="7940" max="7940" width="30.7109375" style="1" customWidth="1"/>
    <col min="7941" max="7941" width="29" style="1" customWidth="1"/>
    <col min="7942" max="7952" width="7.7109375" style="1" customWidth="1"/>
    <col min="7953" max="7953" width="12.7109375" style="1" customWidth="1"/>
    <col min="7954" max="7954" width="15.42578125" style="1" customWidth="1"/>
    <col min="7955" max="7955" width="24.28515625" style="1" bestFit="1" customWidth="1"/>
    <col min="7956" max="7956" width="24.28515625" style="1" customWidth="1"/>
    <col min="7957" max="7958" width="14.7109375" style="1" customWidth="1"/>
    <col min="7959" max="8194" width="11.42578125" style="1"/>
    <col min="8195" max="8195" width="26.28515625" style="1" customWidth="1"/>
    <col min="8196" max="8196" width="30.7109375" style="1" customWidth="1"/>
    <col min="8197" max="8197" width="29" style="1" customWidth="1"/>
    <col min="8198" max="8208" width="7.7109375" style="1" customWidth="1"/>
    <col min="8209" max="8209" width="12.7109375" style="1" customWidth="1"/>
    <col min="8210" max="8210" width="15.42578125" style="1" customWidth="1"/>
    <col min="8211" max="8211" width="24.28515625" style="1" bestFit="1" customWidth="1"/>
    <col min="8212" max="8212" width="24.28515625" style="1" customWidth="1"/>
    <col min="8213" max="8214" width="14.7109375" style="1" customWidth="1"/>
    <col min="8215" max="8450" width="11.42578125" style="1"/>
    <col min="8451" max="8451" width="26.28515625" style="1" customWidth="1"/>
    <col min="8452" max="8452" width="30.7109375" style="1" customWidth="1"/>
    <col min="8453" max="8453" width="29" style="1" customWidth="1"/>
    <col min="8454" max="8464" width="7.7109375" style="1" customWidth="1"/>
    <col min="8465" max="8465" width="12.7109375" style="1" customWidth="1"/>
    <col min="8466" max="8466" width="15.42578125" style="1" customWidth="1"/>
    <col min="8467" max="8467" width="24.28515625" style="1" bestFit="1" customWidth="1"/>
    <col min="8468" max="8468" width="24.28515625" style="1" customWidth="1"/>
    <col min="8469" max="8470" width="14.7109375" style="1" customWidth="1"/>
    <col min="8471" max="8706" width="11.42578125" style="1"/>
    <col min="8707" max="8707" width="26.28515625" style="1" customWidth="1"/>
    <col min="8708" max="8708" width="30.7109375" style="1" customWidth="1"/>
    <col min="8709" max="8709" width="29" style="1" customWidth="1"/>
    <col min="8710" max="8720" width="7.7109375" style="1" customWidth="1"/>
    <col min="8721" max="8721" width="12.7109375" style="1" customWidth="1"/>
    <col min="8722" max="8722" width="15.42578125" style="1" customWidth="1"/>
    <col min="8723" max="8723" width="24.28515625" style="1" bestFit="1" customWidth="1"/>
    <col min="8724" max="8724" width="24.28515625" style="1" customWidth="1"/>
    <col min="8725" max="8726" width="14.7109375" style="1" customWidth="1"/>
    <col min="8727" max="8962" width="11.42578125" style="1"/>
    <col min="8963" max="8963" width="26.28515625" style="1" customWidth="1"/>
    <col min="8964" max="8964" width="30.7109375" style="1" customWidth="1"/>
    <col min="8965" max="8965" width="29" style="1" customWidth="1"/>
    <col min="8966" max="8976" width="7.7109375" style="1" customWidth="1"/>
    <col min="8977" max="8977" width="12.7109375" style="1" customWidth="1"/>
    <col min="8978" max="8978" width="15.42578125" style="1" customWidth="1"/>
    <col min="8979" max="8979" width="24.28515625" style="1" bestFit="1" customWidth="1"/>
    <col min="8980" max="8980" width="24.28515625" style="1" customWidth="1"/>
    <col min="8981" max="8982" width="14.7109375" style="1" customWidth="1"/>
    <col min="8983" max="9218" width="11.42578125" style="1"/>
    <col min="9219" max="9219" width="26.28515625" style="1" customWidth="1"/>
    <col min="9220" max="9220" width="30.7109375" style="1" customWidth="1"/>
    <col min="9221" max="9221" width="29" style="1" customWidth="1"/>
    <col min="9222" max="9232" width="7.7109375" style="1" customWidth="1"/>
    <col min="9233" max="9233" width="12.7109375" style="1" customWidth="1"/>
    <col min="9234" max="9234" width="15.42578125" style="1" customWidth="1"/>
    <col min="9235" max="9235" width="24.28515625" style="1" bestFit="1" customWidth="1"/>
    <col min="9236" max="9236" width="24.28515625" style="1" customWidth="1"/>
    <col min="9237" max="9238" width="14.7109375" style="1" customWidth="1"/>
    <col min="9239" max="9474" width="11.42578125" style="1"/>
    <col min="9475" max="9475" width="26.28515625" style="1" customWidth="1"/>
    <col min="9476" max="9476" width="30.7109375" style="1" customWidth="1"/>
    <col min="9477" max="9477" width="29" style="1" customWidth="1"/>
    <col min="9478" max="9488" width="7.7109375" style="1" customWidth="1"/>
    <col min="9489" max="9489" width="12.7109375" style="1" customWidth="1"/>
    <col min="9490" max="9490" width="15.42578125" style="1" customWidth="1"/>
    <col min="9491" max="9491" width="24.28515625" style="1" bestFit="1" customWidth="1"/>
    <col min="9492" max="9492" width="24.28515625" style="1" customWidth="1"/>
    <col min="9493" max="9494" width="14.7109375" style="1" customWidth="1"/>
    <col min="9495" max="9730" width="11.42578125" style="1"/>
    <col min="9731" max="9731" width="26.28515625" style="1" customWidth="1"/>
    <col min="9732" max="9732" width="30.7109375" style="1" customWidth="1"/>
    <col min="9733" max="9733" width="29" style="1" customWidth="1"/>
    <col min="9734" max="9744" width="7.7109375" style="1" customWidth="1"/>
    <col min="9745" max="9745" width="12.7109375" style="1" customWidth="1"/>
    <col min="9746" max="9746" width="15.42578125" style="1" customWidth="1"/>
    <col min="9747" max="9747" width="24.28515625" style="1" bestFit="1" customWidth="1"/>
    <col min="9748" max="9748" width="24.28515625" style="1" customWidth="1"/>
    <col min="9749" max="9750" width="14.7109375" style="1" customWidth="1"/>
    <col min="9751" max="9986" width="11.42578125" style="1"/>
    <col min="9987" max="9987" width="26.28515625" style="1" customWidth="1"/>
    <col min="9988" max="9988" width="30.7109375" style="1" customWidth="1"/>
    <col min="9989" max="9989" width="29" style="1" customWidth="1"/>
    <col min="9990" max="10000" width="7.7109375" style="1" customWidth="1"/>
    <col min="10001" max="10001" width="12.7109375" style="1" customWidth="1"/>
    <col min="10002" max="10002" width="15.42578125" style="1" customWidth="1"/>
    <col min="10003" max="10003" width="24.28515625" style="1" bestFit="1" customWidth="1"/>
    <col min="10004" max="10004" width="24.28515625" style="1" customWidth="1"/>
    <col min="10005" max="10006" width="14.7109375" style="1" customWidth="1"/>
    <col min="10007" max="10242" width="11.42578125" style="1"/>
    <col min="10243" max="10243" width="26.28515625" style="1" customWidth="1"/>
    <col min="10244" max="10244" width="30.7109375" style="1" customWidth="1"/>
    <col min="10245" max="10245" width="29" style="1" customWidth="1"/>
    <col min="10246" max="10256" width="7.7109375" style="1" customWidth="1"/>
    <col min="10257" max="10257" width="12.7109375" style="1" customWidth="1"/>
    <col min="10258" max="10258" width="15.42578125" style="1" customWidth="1"/>
    <col min="10259" max="10259" width="24.28515625" style="1" bestFit="1" customWidth="1"/>
    <col min="10260" max="10260" width="24.28515625" style="1" customWidth="1"/>
    <col min="10261" max="10262" width="14.7109375" style="1" customWidth="1"/>
    <col min="10263" max="10498" width="11.42578125" style="1"/>
    <col min="10499" max="10499" width="26.28515625" style="1" customWidth="1"/>
    <col min="10500" max="10500" width="30.7109375" style="1" customWidth="1"/>
    <col min="10501" max="10501" width="29" style="1" customWidth="1"/>
    <col min="10502" max="10512" width="7.7109375" style="1" customWidth="1"/>
    <col min="10513" max="10513" width="12.7109375" style="1" customWidth="1"/>
    <col min="10514" max="10514" width="15.42578125" style="1" customWidth="1"/>
    <col min="10515" max="10515" width="24.28515625" style="1" bestFit="1" customWidth="1"/>
    <col min="10516" max="10516" width="24.28515625" style="1" customWidth="1"/>
    <col min="10517" max="10518" width="14.7109375" style="1" customWidth="1"/>
    <col min="10519" max="10754" width="11.42578125" style="1"/>
    <col min="10755" max="10755" width="26.28515625" style="1" customWidth="1"/>
    <col min="10756" max="10756" width="30.7109375" style="1" customWidth="1"/>
    <col min="10757" max="10757" width="29" style="1" customWidth="1"/>
    <col min="10758" max="10768" width="7.7109375" style="1" customWidth="1"/>
    <col min="10769" max="10769" width="12.7109375" style="1" customWidth="1"/>
    <col min="10770" max="10770" width="15.42578125" style="1" customWidth="1"/>
    <col min="10771" max="10771" width="24.28515625" style="1" bestFit="1" customWidth="1"/>
    <col min="10772" max="10772" width="24.28515625" style="1" customWidth="1"/>
    <col min="10773" max="10774" width="14.7109375" style="1" customWidth="1"/>
    <col min="10775" max="11010" width="11.42578125" style="1"/>
    <col min="11011" max="11011" width="26.28515625" style="1" customWidth="1"/>
    <col min="11012" max="11012" width="30.7109375" style="1" customWidth="1"/>
    <col min="11013" max="11013" width="29" style="1" customWidth="1"/>
    <col min="11014" max="11024" width="7.7109375" style="1" customWidth="1"/>
    <col min="11025" max="11025" width="12.7109375" style="1" customWidth="1"/>
    <col min="11026" max="11026" width="15.42578125" style="1" customWidth="1"/>
    <col min="11027" max="11027" width="24.28515625" style="1" bestFit="1" customWidth="1"/>
    <col min="11028" max="11028" width="24.28515625" style="1" customWidth="1"/>
    <col min="11029" max="11030" width="14.7109375" style="1" customWidth="1"/>
    <col min="11031" max="11266" width="11.42578125" style="1"/>
    <col min="11267" max="11267" width="26.28515625" style="1" customWidth="1"/>
    <col min="11268" max="11268" width="30.7109375" style="1" customWidth="1"/>
    <col min="11269" max="11269" width="29" style="1" customWidth="1"/>
    <col min="11270" max="11280" width="7.7109375" style="1" customWidth="1"/>
    <col min="11281" max="11281" width="12.7109375" style="1" customWidth="1"/>
    <col min="11282" max="11282" width="15.42578125" style="1" customWidth="1"/>
    <col min="11283" max="11283" width="24.28515625" style="1" bestFit="1" customWidth="1"/>
    <col min="11284" max="11284" width="24.28515625" style="1" customWidth="1"/>
    <col min="11285" max="11286" width="14.7109375" style="1" customWidth="1"/>
    <col min="11287" max="11522" width="11.42578125" style="1"/>
    <col min="11523" max="11523" width="26.28515625" style="1" customWidth="1"/>
    <col min="11524" max="11524" width="30.7109375" style="1" customWidth="1"/>
    <col min="11525" max="11525" width="29" style="1" customWidth="1"/>
    <col min="11526" max="11536" width="7.7109375" style="1" customWidth="1"/>
    <col min="11537" max="11537" width="12.7109375" style="1" customWidth="1"/>
    <col min="11538" max="11538" width="15.42578125" style="1" customWidth="1"/>
    <col min="11539" max="11539" width="24.28515625" style="1" bestFit="1" customWidth="1"/>
    <col min="11540" max="11540" width="24.28515625" style="1" customWidth="1"/>
    <col min="11541" max="11542" width="14.7109375" style="1" customWidth="1"/>
    <col min="11543" max="11778" width="11.42578125" style="1"/>
    <col min="11779" max="11779" width="26.28515625" style="1" customWidth="1"/>
    <col min="11780" max="11780" width="30.7109375" style="1" customWidth="1"/>
    <col min="11781" max="11781" width="29" style="1" customWidth="1"/>
    <col min="11782" max="11792" width="7.7109375" style="1" customWidth="1"/>
    <col min="11793" max="11793" width="12.7109375" style="1" customWidth="1"/>
    <col min="11794" max="11794" width="15.42578125" style="1" customWidth="1"/>
    <col min="11795" max="11795" width="24.28515625" style="1" bestFit="1" customWidth="1"/>
    <col min="11796" max="11796" width="24.28515625" style="1" customWidth="1"/>
    <col min="11797" max="11798" width="14.7109375" style="1" customWidth="1"/>
    <col min="11799" max="12034" width="11.42578125" style="1"/>
    <col min="12035" max="12035" width="26.28515625" style="1" customWidth="1"/>
    <col min="12036" max="12036" width="30.7109375" style="1" customWidth="1"/>
    <col min="12037" max="12037" width="29" style="1" customWidth="1"/>
    <col min="12038" max="12048" width="7.7109375" style="1" customWidth="1"/>
    <col min="12049" max="12049" width="12.7109375" style="1" customWidth="1"/>
    <col min="12050" max="12050" width="15.42578125" style="1" customWidth="1"/>
    <col min="12051" max="12051" width="24.28515625" style="1" bestFit="1" customWidth="1"/>
    <col min="12052" max="12052" width="24.28515625" style="1" customWidth="1"/>
    <col min="12053" max="12054" width="14.7109375" style="1" customWidth="1"/>
    <col min="12055" max="12290" width="11.42578125" style="1"/>
    <col min="12291" max="12291" width="26.28515625" style="1" customWidth="1"/>
    <col min="12292" max="12292" width="30.7109375" style="1" customWidth="1"/>
    <col min="12293" max="12293" width="29" style="1" customWidth="1"/>
    <col min="12294" max="12304" width="7.7109375" style="1" customWidth="1"/>
    <col min="12305" max="12305" width="12.7109375" style="1" customWidth="1"/>
    <col min="12306" max="12306" width="15.42578125" style="1" customWidth="1"/>
    <col min="12307" max="12307" width="24.28515625" style="1" bestFit="1" customWidth="1"/>
    <col min="12308" max="12308" width="24.28515625" style="1" customWidth="1"/>
    <col min="12309" max="12310" width="14.7109375" style="1" customWidth="1"/>
    <col min="12311" max="12546" width="11.42578125" style="1"/>
    <col min="12547" max="12547" width="26.28515625" style="1" customWidth="1"/>
    <col min="12548" max="12548" width="30.7109375" style="1" customWidth="1"/>
    <col min="12549" max="12549" width="29" style="1" customWidth="1"/>
    <col min="12550" max="12560" width="7.7109375" style="1" customWidth="1"/>
    <col min="12561" max="12561" width="12.7109375" style="1" customWidth="1"/>
    <col min="12562" max="12562" width="15.42578125" style="1" customWidth="1"/>
    <col min="12563" max="12563" width="24.28515625" style="1" bestFit="1" customWidth="1"/>
    <col min="12564" max="12564" width="24.28515625" style="1" customWidth="1"/>
    <col min="12565" max="12566" width="14.7109375" style="1" customWidth="1"/>
    <col min="12567" max="12802" width="11.42578125" style="1"/>
    <col min="12803" max="12803" width="26.28515625" style="1" customWidth="1"/>
    <col min="12804" max="12804" width="30.7109375" style="1" customWidth="1"/>
    <col min="12805" max="12805" width="29" style="1" customWidth="1"/>
    <col min="12806" max="12816" width="7.7109375" style="1" customWidth="1"/>
    <col min="12817" max="12817" width="12.7109375" style="1" customWidth="1"/>
    <col min="12818" max="12818" width="15.42578125" style="1" customWidth="1"/>
    <col min="12819" max="12819" width="24.28515625" style="1" bestFit="1" customWidth="1"/>
    <col min="12820" max="12820" width="24.28515625" style="1" customWidth="1"/>
    <col min="12821" max="12822" width="14.7109375" style="1" customWidth="1"/>
    <col min="12823" max="13058" width="11.42578125" style="1"/>
    <col min="13059" max="13059" width="26.28515625" style="1" customWidth="1"/>
    <col min="13060" max="13060" width="30.7109375" style="1" customWidth="1"/>
    <col min="13061" max="13061" width="29" style="1" customWidth="1"/>
    <col min="13062" max="13072" width="7.7109375" style="1" customWidth="1"/>
    <col min="13073" max="13073" width="12.7109375" style="1" customWidth="1"/>
    <col min="13074" max="13074" width="15.42578125" style="1" customWidth="1"/>
    <col min="13075" max="13075" width="24.28515625" style="1" bestFit="1" customWidth="1"/>
    <col min="13076" max="13076" width="24.28515625" style="1" customWidth="1"/>
    <col min="13077" max="13078" width="14.7109375" style="1" customWidth="1"/>
    <col min="13079" max="13314" width="11.42578125" style="1"/>
    <col min="13315" max="13315" width="26.28515625" style="1" customWidth="1"/>
    <col min="13316" max="13316" width="30.7109375" style="1" customWidth="1"/>
    <col min="13317" max="13317" width="29" style="1" customWidth="1"/>
    <col min="13318" max="13328" width="7.7109375" style="1" customWidth="1"/>
    <col min="13329" max="13329" width="12.7109375" style="1" customWidth="1"/>
    <col min="13330" max="13330" width="15.42578125" style="1" customWidth="1"/>
    <col min="13331" max="13331" width="24.28515625" style="1" bestFit="1" customWidth="1"/>
    <col min="13332" max="13332" width="24.28515625" style="1" customWidth="1"/>
    <col min="13333" max="13334" width="14.7109375" style="1" customWidth="1"/>
    <col min="13335" max="13570" width="11.42578125" style="1"/>
    <col min="13571" max="13571" width="26.28515625" style="1" customWidth="1"/>
    <col min="13572" max="13572" width="30.7109375" style="1" customWidth="1"/>
    <col min="13573" max="13573" width="29" style="1" customWidth="1"/>
    <col min="13574" max="13584" width="7.7109375" style="1" customWidth="1"/>
    <col min="13585" max="13585" width="12.7109375" style="1" customWidth="1"/>
    <col min="13586" max="13586" width="15.42578125" style="1" customWidth="1"/>
    <col min="13587" max="13587" width="24.28515625" style="1" bestFit="1" customWidth="1"/>
    <col min="13588" max="13588" width="24.28515625" style="1" customWidth="1"/>
    <col min="13589" max="13590" width="14.7109375" style="1" customWidth="1"/>
    <col min="13591" max="13826" width="11.42578125" style="1"/>
    <col min="13827" max="13827" width="26.28515625" style="1" customWidth="1"/>
    <col min="13828" max="13828" width="30.7109375" style="1" customWidth="1"/>
    <col min="13829" max="13829" width="29" style="1" customWidth="1"/>
    <col min="13830" max="13840" width="7.7109375" style="1" customWidth="1"/>
    <col min="13841" max="13841" width="12.7109375" style="1" customWidth="1"/>
    <col min="13842" max="13842" width="15.42578125" style="1" customWidth="1"/>
    <col min="13843" max="13843" width="24.28515625" style="1" bestFit="1" customWidth="1"/>
    <col min="13844" max="13844" width="24.28515625" style="1" customWidth="1"/>
    <col min="13845" max="13846" width="14.7109375" style="1" customWidth="1"/>
    <col min="13847" max="14082" width="11.42578125" style="1"/>
    <col min="14083" max="14083" width="26.28515625" style="1" customWidth="1"/>
    <col min="14084" max="14084" width="30.7109375" style="1" customWidth="1"/>
    <col min="14085" max="14085" width="29" style="1" customWidth="1"/>
    <col min="14086" max="14096" width="7.7109375" style="1" customWidth="1"/>
    <col min="14097" max="14097" width="12.7109375" style="1" customWidth="1"/>
    <col min="14098" max="14098" width="15.42578125" style="1" customWidth="1"/>
    <col min="14099" max="14099" width="24.28515625" style="1" bestFit="1" customWidth="1"/>
    <col min="14100" max="14100" width="24.28515625" style="1" customWidth="1"/>
    <col min="14101" max="14102" width="14.7109375" style="1" customWidth="1"/>
    <col min="14103" max="14338" width="11.42578125" style="1"/>
    <col min="14339" max="14339" width="26.28515625" style="1" customWidth="1"/>
    <col min="14340" max="14340" width="30.7109375" style="1" customWidth="1"/>
    <col min="14341" max="14341" width="29" style="1" customWidth="1"/>
    <col min="14342" max="14352" width="7.7109375" style="1" customWidth="1"/>
    <col min="14353" max="14353" width="12.7109375" style="1" customWidth="1"/>
    <col min="14354" max="14354" width="15.42578125" style="1" customWidth="1"/>
    <col min="14355" max="14355" width="24.28515625" style="1" bestFit="1" customWidth="1"/>
    <col min="14356" max="14356" width="24.28515625" style="1" customWidth="1"/>
    <col min="14357" max="14358" width="14.7109375" style="1" customWidth="1"/>
    <col min="14359" max="14594" width="11.42578125" style="1"/>
    <col min="14595" max="14595" width="26.28515625" style="1" customWidth="1"/>
    <col min="14596" max="14596" width="30.7109375" style="1" customWidth="1"/>
    <col min="14597" max="14597" width="29" style="1" customWidth="1"/>
    <col min="14598" max="14608" width="7.7109375" style="1" customWidth="1"/>
    <col min="14609" max="14609" width="12.7109375" style="1" customWidth="1"/>
    <col min="14610" max="14610" width="15.42578125" style="1" customWidth="1"/>
    <col min="14611" max="14611" width="24.28515625" style="1" bestFit="1" customWidth="1"/>
    <col min="14612" max="14612" width="24.28515625" style="1" customWidth="1"/>
    <col min="14613" max="14614" width="14.7109375" style="1" customWidth="1"/>
    <col min="14615" max="14850" width="11.42578125" style="1"/>
    <col min="14851" max="14851" width="26.28515625" style="1" customWidth="1"/>
    <col min="14852" max="14852" width="30.7109375" style="1" customWidth="1"/>
    <col min="14853" max="14853" width="29" style="1" customWidth="1"/>
    <col min="14854" max="14864" width="7.7109375" style="1" customWidth="1"/>
    <col min="14865" max="14865" width="12.7109375" style="1" customWidth="1"/>
    <col min="14866" max="14866" width="15.42578125" style="1" customWidth="1"/>
    <col min="14867" max="14867" width="24.28515625" style="1" bestFit="1" customWidth="1"/>
    <col min="14868" max="14868" width="24.28515625" style="1" customWidth="1"/>
    <col min="14869" max="14870" width="14.7109375" style="1" customWidth="1"/>
    <col min="14871" max="15106" width="11.42578125" style="1"/>
    <col min="15107" max="15107" width="26.28515625" style="1" customWidth="1"/>
    <col min="15108" max="15108" width="30.7109375" style="1" customWidth="1"/>
    <col min="15109" max="15109" width="29" style="1" customWidth="1"/>
    <col min="15110" max="15120" width="7.7109375" style="1" customWidth="1"/>
    <col min="15121" max="15121" width="12.7109375" style="1" customWidth="1"/>
    <col min="15122" max="15122" width="15.42578125" style="1" customWidth="1"/>
    <col min="15123" max="15123" width="24.28515625" style="1" bestFit="1" customWidth="1"/>
    <col min="15124" max="15124" width="24.28515625" style="1" customWidth="1"/>
    <col min="15125" max="15126" width="14.7109375" style="1" customWidth="1"/>
    <col min="15127" max="15362" width="11.42578125" style="1"/>
    <col min="15363" max="15363" width="26.28515625" style="1" customWidth="1"/>
    <col min="15364" max="15364" width="30.7109375" style="1" customWidth="1"/>
    <col min="15365" max="15365" width="29" style="1" customWidth="1"/>
    <col min="15366" max="15376" width="7.7109375" style="1" customWidth="1"/>
    <col min="15377" max="15377" width="12.7109375" style="1" customWidth="1"/>
    <col min="15378" max="15378" width="15.42578125" style="1" customWidth="1"/>
    <col min="15379" max="15379" width="24.28515625" style="1" bestFit="1" customWidth="1"/>
    <col min="15380" max="15380" width="24.28515625" style="1" customWidth="1"/>
    <col min="15381" max="15382" width="14.7109375" style="1" customWidth="1"/>
    <col min="15383" max="15618" width="11.42578125" style="1"/>
    <col min="15619" max="15619" width="26.28515625" style="1" customWidth="1"/>
    <col min="15620" max="15620" width="30.7109375" style="1" customWidth="1"/>
    <col min="15621" max="15621" width="29" style="1" customWidth="1"/>
    <col min="15622" max="15632" width="7.7109375" style="1" customWidth="1"/>
    <col min="15633" max="15633" width="12.7109375" style="1" customWidth="1"/>
    <col min="15634" max="15634" width="15.42578125" style="1" customWidth="1"/>
    <col min="15635" max="15635" width="24.28515625" style="1" bestFit="1" customWidth="1"/>
    <col min="15636" max="15636" width="24.28515625" style="1" customWidth="1"/>
    <col min="15637" max="15638" width="14.7109375" style="1" customWidth="1"/>
    <col min="15639" max="15874" width="11.42578125" style="1"/>
    <col min="15875" max="15875" width="26.28515625" style="1" customWidth="1"/>
    <col min="15876" max="15876" width="30.7109375" style="1" customWidth="1"/>
    <col min="15877" max="15877" width="29" style="1" customWidth="1"/>
    <col min="15878" max="15888" width="7.7109375" style="1" customWidth="1"/>
    <col min="15889" max="15889" width="12.7109375" style="1" customWidth="1"/>
    <col min="15890" max="15890" width="15.42578125" style="1" customWidth="1"/>
    <col min="15891" max="15891" width="24.28515625" style="1" bestFit="1" customWidth="1"/>
    <col min="15892" max="15892" width="24.28515625" style="1" customWidth="1"/>
    <col min="15893" max="15894" width="14.7109375" style="1" customWidth="1"/>
    <col min="15895" max="16130" width="11.42578125" style="1"/>
    <col min="16131" max="16131" width="26.28515625" style="1" customWidth="1"/>
    <col min="16132" max="16132" width="30.7109375" style="1" customWidth="1"/>
    <col min="16133" max="16133" width="29" style="1" customWidth="1"/>
    <col min="16134" max="16144" width="7.7109375" style="1" customWidth="1"/>
    <col min="16145" max="16145" width="12.7109375" style="1" customWidth="1"/>
    <col min="16146" max="16146" width="15.42578125" style="1" customWidth="1"/>
    <col min="16147" max="16147" width="24.28515625" style="1" bestFit="1" customWidth="1"/>
    <col min="16148" max="16148" width="24.28515625" style="1" customWidth="1"/>
    <col min="16149" max="16150" width="14.7109375" style="1" customWidth="1"/>
    <col min="16151" max="16381" width="11.42578125" style="1"/>
    <col min="16382" max="16384" width="11.42578125" style="1" customWidth="1"/>
  </cols>
  <sheetData>
    <row r="1" spans="1:21" s="38" customFormat="1" ht="19.5" customHeight="1">
      <c r="A1" s="20"/>
      <c r="C1" s="39"/>
      <c r="O1" s="40"/>
      <c r="R1" s="174"/>
    </row>
    <row r="2" spans="1:21" s="38" customFormat="1" ht="19.5" customHeight="1">
      <c r="A2" s="37"/>
      <c r="B2" s="97"/>
      <c r="C2" s="41"/>
      <c r="D2" s="40"/>
      <c r="O2" s="42"/>
      <c r="R2" s="174"/>
    </row>
    <row r="3" spans="1:21" s="38" customFormat="1" ht="19.5" customHeight="1">
      <c r="A3" s="37"/>
      <c r="B3" s="40"/>
      <c r="C3" s="41"/>
      <c r="D3" s="97"/>
      <c r="O3" s="42"/>
      <c r="R3" s="174"/>
    </row>
    <row r="4" spans="1:21" s="38" customFormat="1" ht="19.5" customHeight="1">
      <c r="A4" s="37"/>
      <c r="B4" s="40"/>
      <c r="C4" s="41"/>
      <c r="D4" s="40"/>
      <c r="O4" s="42"/>
      <c r="R4" s="174"/>
    </row>
    <row r="5" spans="1:21" s="38" customFormat="1" ht="19.5" customHeight="1">
      <c r="A5" s="37"/>
      <c r="B5" s="40"/>
      <c r="C5" s="43"/>
      <c r="D5" s="40"/>
      <c r="E5" s="33"/>
      <c r="R5" s="174"/>
    </row>
    <row r="6" spans="1:21" s="38" customFormat="1" ht="19.5" customHeight="1">
      <c r="A6" s="37"/>
      <c r="B6" s="40"/>
      <c r="C6" s="41"/>
      <c r="D6" s="40"/>
      <c r="R6" s="150"/>
    </row>
    <row r="7" spans="1:21" s="38" customFormat="1" ht="19.5" customHeight="1">
      <c r="A7" s="37"/>
      <c r="B7" s="40"/>
      <c r="C7" s="41"/>
      <c r="D7" s="40"/>
      <c r="O7" s="41"/>
      <c r="R7" s="174"/>
    </row>
    <row r="8" spans="1:21" s="38" customFormat="1" ht="19.5" customHeight="1">
      <c r="A8" s="37"/>
      <c r="B8" s="44"/>
      <c r="C8" s="44"/>
      <c r="D8" s="44"/>
      <c r="E8" s="44"/>
      <c r="F8" s="44"/>
      <c r="G8" s="39"/>
      <c r="H8" s="39"/>
      <c r="R8" s="150"/>
    </row>
    <row r="9" spans="1:21" s="38" customFormat="1" ht="19.5" customHeight="1">
      <c r="A9" s="45"/>
      <c r="B9" s="44"/>
      <c r="C9" s="46"/>
      <c r="D9" s="35"/>
      <c r="E9" s="35"/>
      <c r="F9" s="44"/>
      <c r="R9" s="150"/>
    </row>
    <row r="10" spans="1:21" s="38" customFormat="1" ht="19.5" customHeight="1">
      <c r="A10" s="45"/>
      <c r="B10" s="44"/>
      <c r="C10" s="46"/>
      <c r="D10" s="35"/>
      <c r="E10" s="35"/>
      <c r="F10" s="44"/>
      <c r="Q10" s="106"/>
      <c r="R10" s="150"/>
      <c r="S10" s="106"/>
    </row>
    <row r="11" spans="1:21" s="38" customFormat="1" ht="19.5" customHeight="1">
      <c r="A11" s="45"/>
      <c r="B11" s="44"/>
      <c r="C11" s="46"/>
      <c r="D11" s="35"/>
      <c r="E11" s="35"/>
      <c r="F11" s="44"/>
      <c r="Q11" s="106"/>
      <c r="R11" s="150"/>
      <c r="S11" s="106"/>
    </row>
    <row r="12" spans="1:21" s="38" customFormat="1" ht="19.5" customHeight="1">
      <c r="A12" s="45"/>
      <c r="B12" s="44"/>
      <c r="C12" s="44"/>
      <c r="D12" s="36"/>
      <c r="E12" s="35"/>
      <c r="F12" s="44"/>
      <c r="Q12" s="106"/>
      <c r="R12" s="150"/>
      <c r="S12" s="106"/>
    </row>
    <row r="13" spans="1:21" s="49" customFormat="1" ht="19.5" customHeight="1" thickBot="1">
      <c r="A13" s="47"/>
      <c r="B13" s="44"/>
      <c r="C13" s="46"/>
      <c r="D13" s="48"/>
      <c r="E13" s="48"/>
      <c r="F13" s="48"/>
      <c r="Q13" s="107"/>
      <c r="R13" s="151"/>
      <c r="S13" s="107"/>
    </row>
    <row r="14" spans="1:21" ht="22.5" customHeight="1">
      <c r="A14" s="395" t="s">
        <v>48</v>
      </c>
      <c r="B14" s="391"/>
      <c r="C14" s="391"/>
      <c r="D14" s="391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43"/>
      <c r="S14" s="127"/>
      <c r="T14" s="391"/>
      <c r="U14" s="392"/>
    </row>
    <row r="15" spans="1:21" s="50" customFormat="1" ht="11.25" customHeight="1">
      <c r="A15" s="338" t="s">
        <v>39</v>
      </c>
      <c r="B15" s="327" t="s">
        <v>91</v>
      </c>
      <c r="C15" s="327" t="s">
        <v>37</v>
      </c>
      <c r="D15" s="327" t="s">
        <v>38</v>
      </c>
      <c r="E15" s="327">
        <v>4</v>
      </c>
      <c r="F15" s="327" t="s">
        <v>16</v>
      </c>
      <c r="G15" s="327" t="s">
        <v>15</v>
      </c>
      <c r="H15" s="327" t="s">
        <v>14</v>
      </c>
      <c r="I15" s="327" t="s">
        <v>13</v>
      </c>
      <c r="J15" s="327" t="s">
        <v>12</v>
      </c>
      <c r="K15" s="327" t="s">
        <v>11</v>
      </c>
      <c r="L15" s="327" t="s">
        <v>10</v>
      </c>
      <c r="M15" s="327" t="s">
        <v>56</v>
      </c>
      <c r="N15" s="327" t="s">
        <v>8</v>
      </c>
      <c r="O15" s="327" t="s">
        <v>24</v>
      </c>
      <c r="P15" s="327" t="s">
        <v>7</v>
      </c>
      <c r="Q15" s="327" t="s">
        <v>995</v>
      </c>
      <c r="R15" s="362" t="s">
        <v>996</v>
      </c>
      <c r="S15" s="327" t="s">
        <v>7</v>
      </c>
      <c r="T15" s="327" t="s">
        <v>115</v>
      </c>
      <c r="U15" s="313" t="s">
        <v>116</v>
      </c>
    </row>
    <row r="16" spans="1:21" s="31" customFormat="1" ht="11.25" customHeight="1" thickBot="1">
      <c r="A16" s="396"/>
      <c r="B16" s="387"/>
      <c r="C16" s="393"/>
      <c r="D16" s="386"/>
      <c r="E16" s="386"/>
      <c r="F16" s="386"/>
      <c r="G16" s="386"/>
      <c r="H16" s="386"/>
      <c r="I16" s="386"/>
      <c r="J16" s="386"/>
      <c r="K16" s="386"/>
      <c r="L16" s="386"/>
      <c r="M16" s="386"/>
      <c r="N16" s="386"/>
      <c r="O16" s="386"/>
      <c r="P16" s="386"/>
      <c r="Q16" s="386"/>
      <c r="R16" s="363"/>
      <c r="S16" s="386"/>
      <c r="T16" s="393"/>
      <c r="U16" s="394"/>
    </row>
    <row r="17" spans="1:23" ht="20.25">
      <c r="A17" s="383" t="s">
        <v>803</v>
      </c>
      <c r="B17" s="368" t="s">
        <v>101</v>
      </c>
      <c r="C17" s="388"/>
      <c r="D17" s="365" t="s">
        <v>41</v>
      </c>
      <c r="E17" s="373"/>
      <c r="F17" s="373">
        <v>579</v>
      </c>
      <c r="G17" s="373">
        <v>522</v>
      </c>
      <c r="H17" s="373">
        <v>291</v>
      </c>
      <c r="I17" s="370"/>
      <c r="J17" s="370"/>
      <c r="K17" s="370"/>
      <c r="L17" s="370"/>
      <c r="M17" s="370"/>
      <c r="N17" s="370"/>
      <c r="O17" s="370"/>
      <c r="P17" s="368">
        <f>SUM(E17:O17)</f>
        <v>1392</v>
      </c>
      <c r="Q17" s="352">
        <v>24.95</v>
      </c>
      <c r="R17" s="355">
        <v>0.8</v>
      </c>
      <c r="S17" s="352">
        <f>P17*Q17*(1-R17)</f>
        <v>6946.079999999999</v>
      </c>
      <c r="T17" s="60" t="s">
        <v>467</v>
      </c>
      <c r="U17" s="27">
        <v>4</v>
      </c>
      <c r="W17" s="21"/>
    </row>
    <row r="18" spans="1:23" ht="20.25">
      <c r="A18" s="384"/>
      <c r="B18" s="381"/>
      <c r="C18" s="389"/>
      <c r="D18" s="366"/>
      <c r="E18" s="369"/>
      <c r="F18" s="369"/>
      <c r="G18" s="369"/>
      <c r="H18" s="369"/>
      <c r="I18" s="401"/>
      <c r="J18" s="401"/>
      <c r="K18" s="401"/>
      <c r="L18" s="401"/>
      <c r="M18" s="401"/>
      <c r="N18" s="401"/>
      <c r="O18" s="401"/>
      <c r="P18" s="369"/>
      <c r="Q18" s="397"/>
      <c r="R18" s="356"/>
      <c r="S18" s="397"/>
      <c r="T18" s="60" t="s">
        <v>468</v>
      </c>
      <c r="U18" s="27" t="s">
        <v>210</v>
      </c>
      <c r="W18" s="21"/>
    </row>
    <row r="19" spans="1:23" ht="20.25">
      <c r="A19" s="384"/>
      <c r="B19" s="381"/>
      <c r="C19" s="389"/>
      <c r="D19" s="366"/>
      <c r="E19" s="369"/>
      <c r="F19" s="369"/>
      <c r="G19" s="369"/>
      <c r="H19" s="369"/>
      <c r="I19" s="401"/>
      <c r="J19" s="401"/>
      <c r="K19" s="401"/>
      <c r="L19" s="401"/>
      <c r="M19" s="401"/>
      <c r="N19" s="401"/>
      <c r="O19" s="401"/>
      <c r="P19" s="369"/>
      <c r="Q19" s="397"/>
      <c r="R19" s="356"/>
      <c r="S19" s="397"/>
      <c r="T19" s="60" t="s">
        <v>469</v>
      </c>
      <c r="U19" s="27" t="s">
        <v>211</v>
      </c>
      <c r="W19" s="21"/>
    </row>
    <row r="20" spans="1:23" ht="20.25">
      <c r="A20" s="384"/>
      <c r="B20" s="381"/>
      <c r="C20" s="389"/>
      <c r="D20" s="366"/>
      <c r="E20" s="369"/>
      <c r="F20" s="369"/>
      <c r="G20" s="369"/>
      <c r="H20" s="369"/>
      <c r="I20" s="401"/>
      <c r="J20" s="401"/>
      <c r="K20" s="401"/>
      <c r="L20" s="401"/>
      <c r="M20" s="401"/>
      <c r="N20" s="401"/>
      <c r="O20" s="401"/>
      <c r="P20" s="369"/>
      <c r="Q20" s="397"/>
      <c r="R20" s="356"/>
      <c r="S20" s="397"/>
      <c r="T20" s="60" t="s">
        <v>470</v>
      </c>
      <c r="U20" s="27" t="s">
        <v>212</v>
      </c>
      <c r="W20" s="21"/>
    </row>
    <row r="21" spans="1:23" ht="20.25">
      <c r="A21" s="384"/>
      <c r="B21" s="381"/>
      <c r="C21" s="389"/>
      <c r="D21" s="366"/>
      <c r="E21" s="369"/>
      <c r="F21" s="369"/>
      <c r="G21" s="369"/>
      <c r="H21" s="369"/>
      <c r="I21" s="401"/>
      <c r="J21" s="401"/>
      <c r="K21" s="401"/>
      <c r="L21" s="401"/>
      <c r="M21" s="401"/>
      <c r="N21" s="401"/>
      <c r="O21" s="401"/>
      <c r="P21" s="369"/>
      <c r="Q21" s="397"/>
      <c r="R21" s="356"/>
      <c r="S21" s="397"/>
      <c r="T21" s="60" t="s">
        <v>471</v>
      </c>
      <c r="U21" s="27" t="s">
        <v>13</v>
      </c>
      <c r="W21" s="21"/>
    </row>
    <row r="22" spans="1:23" ht="20.25">
      <c r="A22" s="383" t="s">
        <v>42</v>
      </c>
      <c r="B22" s="381"/>
      <c r="C22" s="389"/>
      <c r="D22" s="366"/>
      <c r="E22" s="370"/>
      <c r="F22" s="370"/>
      <c r="G22" s="370"/>
      <c r="H22" s="370"/>
      <c r="I22" s="373">
        <v>429</v>
      </c>
      <c r="J22" s="373"/>
      <c r="K22" s="373"/>
      <c r="L22" s="373"/>
      <c r="M22" s="373"/>
      <c r="N22" s="373"/>
      <c r="O22" s="373"/>
      <c r="P22" s="368">
        <f>SUM(I22:O22)</f>
        <v>429</v>
      </c>
      <c r="Q22" s="352">
        <v>27.95</v>
      </c>
      <c r="R22" s="355">
        <v>0.8</v>
      </c>
      <c r="S22" s="352">
        <f>P22*Q22*(1-R22)</f>
        <v>2398.1099999999992</v>
      </c>
      <c r="T22" s="60" t="s">
        <v>472</v>
      </c>
      <c r="U22" s="27" t="s">
        <v>12</v>
      </c>
      <c r="W22" s="21"/>
    </row>
    <row r="23" spans="1:23" ht="20.25">
      <c r="A23" s="384"/>
      <c r="B23" s="381"/>
      <c r="C23" s="389"/>
      <c r="D23" s="366"/>
      <c r="E23" s="401"/>
      <c r="F23" s="401"/>
      <c r="G23" s="401"/>
      <c r="H23" s="401"/>
      <c r="I23" s="369"/>
      <c r="J23" s="369"/>
      <c r="K23" s="369"/>
      <c r="L23" s="369"/>
      <c r="M23" s="369"/>
      <c r="N23" s="369"/>
      <c r="O23" s="369"/>
      <c r="P23" s="369"/>
      <c r="Q23" s="397"/>
      <c r="R23" s="356"/>
      <c r="S23" s="397"/>
      <c r="T23" s="60" t="s">
        <v>473</v>
      </c>
      <c r="U23" s="27" t="s">
        <v>11</v>
      </c>
      <c r="W23" s="21"/>
    </row>
    <row r="24" spans="1:23" ht="20.25">
      <c r="A24" s="384"/>
      <c r="B24" s="381"/>
      <c r="C24" s="389"/>
      <c r="D24" s="366"/>
      <c r="E24" s="401"/>
      <c r="F24" s="401"/>
      <c r="G24" s="401"/>
      <c r="H24" s="401"/>
      <c r="I24" s="369"/>
      <c r="J24" s="369"/>
      <c r="K24" s="369"/>
      <c r="L24" s="369"/>
      <c r="M24" s="369"/>
      <c r="N24" s="369"/>
      <c r="O24" s="369"/>
      <c r="P24" s="369"/>
      <c r="Q24" s="397"/>
      <c r="R24" s="356"/>
      <c r="S24" s="397"/>
      <c r="T24" s="60" t="s">
        <v>474</v>
      </c>
      <c r="U24" s="27" t="s">
        <v>10</v>
      </c>
      <c r="W24" s="21"/>
    </row>
    <row r="25" spans="1:23" ht="20.25">
      <c r="A25" s="384"/>
      <c r="B25" s="381"/>
      <c r="C25" s="389"/>
      <c r="D25" s="366"/>
      <c r="E25" s="401"/>
      <c r="F25" s="401"/>
      <c r="G25" s="401"/>
      <c r="H25" s="401"/>
      <c r="I25" s="369"/>
      <c r="J25" s="369"/>
      <c r="K25" s="369"/>
      <c r="L25" s="369"/>
      <c r="M25" s="369"/>
      <c r="N25" s="369"/>
      <c r="O25" s="369"/>
      <c r="P25" s="369"/>
      <c r="Q25" s="397"/>
      <c r="R25" s="356"/>
      <c r="S25" s="397"/>
      <c r="T25" s="60" t="s">
        <v>475</v>
      </c>
      <c r="U25" s="27" t="s">
        <v>56</v>
      </c>
      <c r="W25" s="21"/>
    </row>
    <row r="26" spans="1:23" ht="20.25">
      <c r="A26" s="384"/>
      <c r="B26" s="381"/>
      <c r="C26" s="389"/>
      <c r="D26" s="366"/>
      <c r="E26" s="401"/>
      <c r="F26" s="401"/>
      <c r="G26" s="401"/>
      <c r="H26" s="401"/>
      <c r="I26" s="369"/>
      <c r="J26" s="369"/>
      <c r="K26" s="369"/>
      <c r="L26" s="369"/>
      <c r="M26" s="369"/>
      <c r="N26" s="369"/>
      <c r="O26" s="369"/>
      <c r="P26" s="369"/>
      <c r="Q26" s="397"/>
      <c r="R26" s="356"/>
      <c r="S26" s="397"/>
      <c r="T26" s="60" t="s">
        <v>476</v>
      </c>
      <c r="U26" s="27" t="s">
        <v>8</v>
      </c>
      <c r="W26" s="21"/>
    </row>
    <row r="27" spans="1:23" ht="21" thickBot="1">
      <c r="A27" s="385"/>
      <c r="B27" s="382"/>
      <c r="C27" s="390"/>
      <c r="D27" s="367"/>
      <c r="E27" s="402"/>
      <c r="F27" s="402"/>
      <c r="G27" s="402"/>
      <c r="H27" s="402"/>
      <c r="I27" s="376"/>
      <c r="J27" s="376"/>
      <c r="K27" s="376"/>
      <c r="L27" s="376"/>
      <c r="M27" s="376"/>
      <c r="N27" s="376"/>
      <c r="O27" s="376"/>
      <c r="P27" s="376"/>
      <c r="Q27" s="398"/>
      <c r="R27" s="359"/>
      <c r="S27" s="398"/>
      <c r="T27" s="30" t="s">
        <v>477</v>
      </c>
      <c r="U27" s="28" t="s">
        <v>24</v>
      </c>
      <c r="W27" s="21"/>
    </row>
    <row r="28" spans="1:23" ht="20.25">
      <c r="A28" s="383" t="s">
        <v>804</v>
      </c>
      <c r="B28" s="368" t="s">
        <v>102</v>
      </c>
      <c r="C28" s="388"/>
      <c r="D28" s="365" t="s">
        <v>41</v>
      </c>
      <c r="E28" s="373"/>
      <c r="F28" s="373"/>
      <c r="G28" s="373"/>
      <c r="H28" s="373"/>
      <c r="I28" s="370"/>
      <c r="J28" s="370"/>
      <c r="K28" s="370"/>
      <c r="L28" s="370"/>
      <c r="M28" s="370"/>
      <c r="N28" s="370"/>
      <c r="O28" s="370"/>
      <c r="P28" s="368">
        <f>SUM(E28:O28)</f>
        <v>0</v>
      </c>
      <c r="Q28" s="352">
        <v>24.95</v>
      </c>
      <c r="R28" s="355">
        <v>0.8</v>
      </c>
      <c r="S28" s="352">
        <f>P28*Q28*(1-R28)</f>
        <v>0</v>
      </c>
      <c r="T28" s="60" t="s">
        <v>489</v>
      </c>
      <c r="U28" s="27">
        <v>4</v>
      </c>
    </row>
    <row r="29" spans="1:23" ht="20.25">
      <c r="A29" s="384"/>
      <c r="B29" s="381"/>
      <c r="C29" s="389"/>
      <c r="D29" s="366"/>
      <c r="E29" s="369"/>
      <c r="F29" s="369"/>
      <c r="G29" s="369"/>
      <c r="H29" s="369"/>
      <c r="I29" s="401"/>
      <c r="J29" s="401"/>
      <c r="K29" s="401"/>
      <c r="L29" s="401"/>
      <c r="M29" s="401"/>
      <c r="N29" s="401"/>
      <c r="O29" s="401"/>
      <c r="P29" s="369"/>
      <c r="Q29" s="397"/>
      <c r="R29" s="356"/>
      <c r="S29" s="397"/>
      <c r="T29" s="60" t="s">
        <v>490</v>
      </c>
      <c r="U29" s="27" t="s">
        <v>210</v>
      </c>
      <c r="W29" s="21"/>
    </row>
    <row r="30" spans="1:23" ht="20.25">
      <c r="A30" s="384"/>
      <c r="B30" s="381"/>
      <c r="C30" s="389"/>
      <c r="D30" s="366"/>
      <c r="E30" s="369"/>
      <c r="F30" s="369"/>
      <c r="G30" s="369"/>
      <c r="H30" s="369"/>
      <c r="I30" s="401"/>
      <c r="J30" s="401"/>
      <c r="K30" s="401"/>
      <c r="L30" s="401"/>
      <c r="M30" s="401"/>
      <c r="N30" s="401"/>
      <c r="O30" s="401"/>
      <c r="P30" s="369"/>
      <c r="Q30" s="397"/>
      <c r="R30" s="356"/>
      <c r="S30" s="397"/>
      <c r="T30" s="60" t="s">
        <v>491</v>
      </c>
      <c r="U30" s="27" t="s">
        <v>211</v>
      </c>
      <c r="W30" s="21"/>
    </row>
    <row r="31" spans="1:23" ht="20.25">
      <c r="A31" s="384"/>
      <c r="B31" s="381"/>
      <c r="C31" s="389"/>
      <c r="D31" s="366"/>
      <c r="E31" s="369"/>
      <c r="F31" s="369"/>
      <c r="G31" s="369"/>
      <c r="H31" s="369"/>
      <c r="I31" s="401"/>
      <c r="J31" s="401"/>
      <c r="K31" s="401"/>
      <c r="L31" s="401"/>
      <c r="M31" s="401"/>
      <c r="N31" s="401"/>
      <c r="O31" s="401"/>
      <c r="P31" s="369"/>
      <c r="Q31" s="397"/>
      <c r="R31" s="356"/>
      <c r="S31" s="397"/>
      <c r="T31" s="60" t="s">
        <v>492</v>
      </c>
      <c r="U31" s="27" t="s">
        <v>212</v>
      </c>
      <c r="W31" s="21"/>
    </row>
    <row r="32" spans="1:23" ht="20.25">
      <c r="A32" s="384"/>
      <c r="B32" s="381"/>
      <c r="C32" s="389"/>
      <c r="D32" s="366"/>
      <c r="E32" s="369"/>
      <c r="F32" s="369"/>
      <c r="G32" s="369"/>
      <c r="H32" s="369"/>
      <c r="I32" s="401"/>
      <c r="J32" s="401"/>
      <c r="K32" s="401"/>
      <c r="L32" s="401"/>
      <c r="M32" s="401"/>
      <c r="N32" s="401"/>
      <c r="O32" s="401"/>
      <c r="P32" s="369"/>
      <c r="Q32" s="397"/>
      <c r="R32" s="356"/>
      <c r="S32" s="397"/>
      <c r="T32" s="60" t="s">
        <v>493</v>
      </c>
      <c r="U32" s="27" t="s">
        <v>13</v>
      </c>
      <c r="W32" s="21"/>
    </row>
    <row r="33" spans="1:23" ht="20.25">
      <c r="A33" s="383" t="s">
        <v>43</v>
      </c>
      <c r="B33" s="381"/>
      <c r="C33" s="389"/>
      <c r="D33" s="366"/>
      <c r="E33" s="370"/>
      <c r="F33" s="370"/>
      <c r="G33" s="370"/>
      <c r="H33" s="370"/>
      <c r="I33" s="373"/>
      <c r="J33" s="373"/>
      <c r="K33" s="373"/>
      <c r="L33" s="373"/>
      <c r="M33" s="373"/>
      <c r="N33" s="373"/>
      <c r="O33" s="373"/>
      <c r="P33" s="368">
        <f>SUM(I33:O33)</f>
        <v>0</v>
      </c>
      <c r="Q33" s="352">
        <v>27.95</v>
      </c>
      <c r="R33" s="355">
        <v>0.8</v>
      </c>
      <c r="S33" s="352">
        <f>P33*Q33*(1-R33)</f>
        <v>0</v>
      </c>
      <c r="T33" s="60" t="s">
        <v>494</v>
      </c>
      <c r="U33" s="27" t="s">
        <v>12</v>
      </c>
      <c r="W33" s="21"/>
    </row>
    <row r="34" spans="1:23" ht="20.25">
      <c r="A34" s="384"/>
      <c r="B34" s="381"/>
      <c r="C34" s="389"/>
      <c r="D34" s="366"/>
      <c r="E34" s="401"/>
      <c r="F34" s="401"/>
      <c r="G34" s="401"/>
      <c r="H34" s="401"/>
      <c r="I34" s="369"/>
      <c r="J34" s="369"/>
      <c r="K34" s="369"/>
      <c r="L34" s="369"/>
      <c r="M34" s="369"/>
      <c r="N34" s="369"/>
      <c r="O34" s="369"/>
      <c r="P34" s="369"/>
      <c r="Q34" s="397"/>
      <c r="R34" s="356"/>
      <c r="S34" s="397"/>
      <c r="T34" s="60" t="s">
        <v>495</v>
      </c>
      <c r="U34" s="27" t="s">
        <v>11</v>
      </c>
      <c r="W34" s="21"/>
    </row>
    <row r="35" spans="1:23" ht="20.25">
      <c r="A35" s="384"/>
      <c r="B35" s="381"/>
      <c r="C35" s="389"/>
      <c r="D35" s="366"/>
      <c r="E35" s="401"/>
      <c r="F35" s="401"/>
      <c r="G35" s="401"/>
      <c r="H35" s="401"/>
      <c r="I35" s="369"/>
      <c r="J35" s="369"/>
      <c r="K35" s="369"/>
      <c r="L35" s="369"/>
      <c r="M35" s="369"/>
      <c r="N35" s="369"/>
      <c r="O35" s="369"/>
      <c r="P35" s="369"/>
      <c r="Q35" s="397"/>
      <c r="R35" s="356"/>
      <c r="S35" s="397"/>
      <c r="T35" s="60" t="s">
        <v>496</v>
      </c>
      <c r="U35" s="27" t="s">
        <v>10</v>
      </c>
      <c r="W35" s="21"/>
    </row>
    <row r="36" spans="1:23" ht="20.25">
      <c r="A36" s="384"/>
      <c r="B36" s="381"/>
      <c r="C36" s="389"/>
      <c r="D36" s="366"/>
      <c r="E36" s="401"/>
      <c r="F36" s="401"/>
      <c r="G36" s="401"/>
      <c r="H36" s="401"/>
      <c r="I36" s="369"/>
      <c r="J36" s="369"/>
      <c r="K36" s="369"/>
      <c r="L36" s="369"/>
      <c r="M36" s="369"/>
      <c r="N36" s="369"/>
      <c r="O36" s="369"/>
      <c r="P36" s="369"/>
      <c r="Q36" s="397"/>
      <c r="R36" s="356"/>
      <c r="S36" s="397"/>
      <c r="T36" s="60" t="s">
        <v>497</v>
      </c>
      <c r="U36" s="27" t="s">
        <v>56</v>
      </c>
      <c r="W36" s="21"/>
    </row>
    <row r="37" spans="1:23" ht="20.25">
      <c r="A37" s="384"/>
      <c r="B37" s="381"/>
      <c r="C37" s="389"/>
      <c r="D37" s="366"/>
      <c r="E37" s="401"/>
      <c r="F37" s="401"/>
      <c r="G37" s="401"/>
      <c r="H37" s="401"/>
      <c r="I37" s="369"/>
      <c r="J37" s="369"/>
      <c r="K37" s="369"/>
      <c r="L37" s="369"/>
      <c r="M37" s="369"/>
      <c r="N37" s="369"/>
      <c r="O37" s="369"/>
      <c r="P37" s="369"/>
      <c r="Q37" s="397"/>
      <c r="R37" s="356"/>
      <c r="S37" s="397"/>
      <c r="T37" s="60" t="s">
        <v>498</v>
      </c>
      <c r="U37" s="27" t="s">
        <v>8</v>
      </c>
      <c r="W37" s="21"/>
    </row>
    <row r="38" spans="1:23" ht="21" thickBot="1">
      <c r="A38" s="385"/>
      <c r="B38" s="382"/>
      <c r="C38" s="390"/>
      <c r="D38" s="367"/>
      <c r="E38" s="402"/>
      <c r="F38" s="402"/>
      <c r="G38" s="402"/>
      <c r="H38" s="402"/>
      <c r="I38" s="376"/>
      <c r="J38" s="376"/>
      <c r="K38" s="376"/>
      <c r="L38" s="376"/>
      <c r="M38" s="376"/>
      <c r="N38" s="376"/>
      <c r="O38" s="376"/>
      <c r="P38" s="376"/>
      <c r="Q38" s="398"/>
      <c r="R38" s="359"/>
      <c r="S38" s="398"/>
      <c r="T38" s="30" t="s">
        <v>499</v>
      </c>
      <c r="U38" s="28" t="s">
        <v>24</v>
      </c>
      <c r="W38" s="21"/>
    </row>
    <row r="39" spans="1:23" ht="20.25">
      <c r="A39" s="383" t="s">
        <v>805</v>
      </c>
      <c r="B39" s="368" t="s">
        <v>100</v>
      </c>
      <c r="C39" s="388"/>
      <c r="D39" s="365" t="s">
        <v>41</v>
      </c>
      <c r="E39" s="373"/>
      <c r="F39" s="373">
        <v>494</v>
      </c>
      <c r="G39" s="373">
        <v>613</v>
      </c>
      <c r="H39" s="373">
        <v>488</v>
      </c>
      <c r="I39" s="370"/>
      <c r="J39" s="370"/>
      <c r="K39" s="370"/>
      <c r="L39" s="370"/>
      <c r="M39" s="370"/>
      <c r="N39" s="370"/>
      <c r="O39" s="370"/>
      <c r="P39" s="368">
        <f>SUM(E39:O39)</f>
        <v>1595</v>
      </c>
      <c r="Q39" s="352">
        <v>24.95</v>
      </c>
      <c r="R39" s="355">
        <v>0.8</v>
      </c>
      <c r="S39" s="352">
        <f>P39*Q39*(1-R39)</f>
        <v>7959.0499999999984</v>
      </c>
      <c r="T39" s="60" t="s">
        <v>478</v>
      </c>
      <c r="U39" s="27">
        <v>4</v>
      </c>
    </row>
    <row r="40" spans="1:23" ht="20.25">
      <c r="A40" s="384"/>
      <c r="B40" s="381"/>
      <c r="C40" s="389"/>
      <c r="D40" s="366"/>
      <c r="E40" s="369"/>
      <c r="F40" s="369"/>
      <c r="G40" s="369"/>
      <c r="H40" s="369"/>
      <c r="I40" s="401"/>
      <c r="J40" s="401"/>
      <c r="K40" s="401"/>
      <c r="L40" s="401"/>
      <c r="M40" s="401"/>
      <c r="N40" s="401"/>
      <c r="O40" s="401"/>
      <c r="P40" s="369"/>
      <c r="Q40" s="397"/>
      <c r="R40" s="356"/>
      <c r="S40" s="397"/>
      <c r="T40" s="60" t="s">
        <v>479</v>
      </c>
      <c r="U40" s="27" t="s">
        <v>210</v>
      </c>
      <c r="W40" s="21"/>
    </row>
    <row r="41" spans="1:23" ht="20.25">
      <c r="A41" s="384"/>
      <c r="B41" s="381"/>
      <c r="C41" s="389"/>
      <c r="D41" s="366"/>
      <c r="E41" s="369"/>
      <c r="F41" s="369"/>
      <c r="G41" s="369"/>
      <c r="H41" s="369"/>
      <c r="I41" s="401"/>
      <c r="J41" s="401"/>
      <c r="K41" s="401"/>
      <c r="L41" s="401"/>
      <c r="M41" s="401"/>
      <c r="N41" s="401"/>
      <c r="O41" s="401"/>
      <c r="P41" s="369"/>
      <c r="Q41" s="397"/>
      <c r="R41" s="356"/>
      <c r="S41" s="397"/>
      <c r="T41" s="60" t="s">
        <v>480</v>
      </c>
      <c r="U41" s="27" t="s">
        <v>211</v>
      </c>
      <c r="W41" s="21"/>
    </row>
    <row r="42" spans="1:23" ht="20.25">
      <c r="A42" s="384"/>
      <c r="B42" s="381"/>
      <c r="C42" s="389"/>
      <c r="D42" s="366"/>
      <c r="E42" s="369"/>
      <c r="F42" s="369"/>
      <c r="G42" s="369"/>
      <c r="H42" s="369"/>
      <c r="I42" s="401"/>
      <c r="J42" s="401"/>
      <c r="K42" s="401"/>
      <c r="L42" s="401"/>
      <c r="M42" s="401"/>
      <c r="N42" s="401"/>
      <c r="O42" s="401"/>
      <c r="P42" s="369"/>
      <c r="Q42" s="397"/>
      <c r="R42" s="356"/>
      <c r="S42" s="397"/>
      <c r="T42" s="60" t="s">
        <v>481</v>
      </c>
      <c r="U42" s="27" t="s">
        <v>212</v>
      </c>
      <c r="W42" s="21"/>
    </row>
    <row r="43" spans="1:23" ht="20.25">
      <c r="A43" s="384"/>
      <c r="B43" s="381"/>
      <c r="C43" s="389"/>
      <c r="D43" s="366"/>
      <c r="E43" s="369"/>
      <c r="F43" s="369"/>
      <c r="G43" s="369"/>
      <c r="H43" s="369"/>
      <c r="I43" s="401"/>
      <c r="J43" s="401"/>
      <c r="K43" s="401"/>
      <c r="L43" s="401"/>
      <c r="M43" s="401"/>
      <c r="N43" s="401"/>
      <c r="O43" s="401"/>
      <c r="P43" s="369"/>
      <c r="Q43" s="397"/>
      <c r="R43" s="356"/>
      <c r="S43" s="397"/>
      <c r="T43" s="60" t="s">
        <v>482</v>
      </c>
      <c r="U43" s="27" t="s">
        <v>13</v>
      </c>
      <c r="W43" s="21"/>
    </row>
    <row r="44" spans="1:23" ht="20.25">
      <c r="A44" s="383" t="s">
        <v>80</v>
      </c>
      <c r="B44" s="381"/>
      <c r="C44" s="389"/>
      <c r="D44" s="366"/>
      <c r="E44" s="370"/>
      <c r="F44" s="370"/>
      <c r="G44" s="370"/>
      <c r="H44" s="370"/>
      <c r="I44" s="373"/>
      <c r="J44" s="373"/>
      <c r="K44" s="373"/>
      <c r="L44" s="373"/>
      <c r="M44" s="373"/>
      <c r="N44" s="373"/>
      <c r="O44" s="373"/>
      <c r="P44" s="368">
        <f>SUM(I44:O44)</f>
        <v>0</v>
      </c>
      <c r="Q44" s="352">
        <v>27.95</v>
      </c>
      <c r="R44" s="355">
        <v>0.8</v>
      </c>
      <c r="S44" s="352">
        <f>P44*Q44*(1-R44)</f>
        <v>0</v>
      </c>
      <c r="T44" s="60" t="s">
        <v>483</v>
      </c>
      <c r="U44" s="27" t="s">
        <v>12</v>
      </c>
      <c r="W44" s="21"/>
    </row>
    <row r="45" spans="1:23" ht="20.25">
      <c r="A45" s="384"/>
      <c r="B45" s="381"/>
      <c r="C45" s="389"/>
      <c r="D45" s="366"/>
      <c r="E45" s="401"/>
      <c r="F45" s="401"/>
      <c r="G45" s="401"/>
      <c r="H45" s="401"/>
      <c r="I45" s="369"/>
      <c r="J45" s="369"/>
      <c r="K45" s="369"/>
      <c r="L45" s="369"/>
      <c r="M45" s="369"/>
      <c r="N45" s="369"/>
      <c r="O45" s="369"/>
      <c r="P45" s="369"/>
      <c r="Q45" s="397"/>
      <c r="R45" s="356"/>
      <c r="S45" s="397"/>
      <c r="T45" s="60" t="s">
        <v>484</v>
      </c>
      <c r="U45" s="27" t="s">
        <v>11</v>
      </c>
      <c r="W45" s="21"/>
    </row>
    <row r="46" spans="1:23" ht="20.25">
      <c r="A46" s="384"/>
      <c r="B46" s="381"/>
      <c r="C46" s="389"/>
      <c r="D46" s="366"/>
      <c r="E46" s="401"/>
      <c r="F46" s="401"/>
      <c r="G46" s="401"/>
      <c r="H46" s="401"/>
      <c r="I46" s="369"/>
      <c r="J46" s="369"/>
      <c r="K46" s="369"/>
      <c r="L46" s="369"/>
      <c r="M46" s="369"/>
      <c r="N46" s="369"/>
      <c r="O46" s="369"/>
      <c r="P46" s="369"/>
      <c r="Q46" s="397"/>
      <c r="R46" s="356"/>
      <c r="S46" s="397"/>
      <c r="T46" s="60" t="s">
        <v>485</v>
      </c>
      <c r="U46" s="27" t="s">
        <v>10</v>
      </c>
      <c r="W46" s="21"/>
    </row>
    <row r="47" spans="1:23" ht="20.25">
      <c r="A47" s="384"/>
      <c r="B47" s="381"/>
      <c r="C47" s="389"/>
      <c r="D47" s="366"/>
      <c r="E47" s="401"/>
      <c r="F47" s="401"/>
      <c r="G47" s="401"/>
      <c r="H47" s="401"/>
      <c r="I47" s="369"/>
      <c r="J47" s="369"/>
      <c r="K47" s="369"/>
      <c r="L47" s="369"/>
      <c r="M47" s="369"/>
      <c r="N47" s="369"/>
      <c r="O47" s="369"/>
      <c r="P47" s="369"/>
      <c r="Q47" s="397"/>
      <c r="R47" s="356"/>
      <c r="S47" s="397"/>
      <c r="T47" s="60" t="s">
        <v>486</v>
      </c>
      <c r="U47" s="27" t="s">
        <v>56</v>
      </c>
      <c r="W47" s="21"/>
    </row>
    <row r="48" spans="1:23" ht="20.25">
      <c r="A48" s="384"/>
      <c r="B48" s="381"/>
      <c r="C48" s="389"/>
      <c r="D48" s="366"/>
      <c r="E48" s="401"/>
      <c r="F48" s="401"/>
      <c r="G48" s="401"/>
      <c r="H48" s="401"/>
      <c r="I48" s="369"/>
      <c r="J48" s="369"/>
      <c r="K48" s="369"/>
      <c r="L48" s="369"/>
      <c r="M48" s="369"/>
      <c r="N48" s="369"/>
      <c r="O48" s="369"/>
      <c r="P48" s="369"/>
      <c r="Q48" s="397"/>
      <c r="R48" s="356"/>
      <c r="S48" s="397"/>
      <c r="T48" s="60" t="s">
        <v>487</v>
      </c>
      <c r="U48" s="27" t="s">
        <v>8</v>
      </c>
      <c r="W48" s="21"/>
    </row>
    <row r="49" spans="1:23" ht="21" thickBot="1">
      <c r="A49" s="385"/>
      <c r="B49" s="382"/>
      <c r="C49" s="390"/>
      <c r="D49" s="367"/>
      <c r="E49" s="402"/>
      <c r="F49" s="402"/>
      <c r="G49" s="402"/>
      <c r="H49" s="402"/>
      <c r="I49" s="376"/>
      <c r="J49" s="376"/>
      <c r="K49" s="376"/>
      <c r="L49" s="376"/>
      <c r="M49" s="376"/>
      <c r="N49" s="376"/>
      <c r="O49" s="376"/>
      <c r="P49" s="376"/>
      <c r="Q49" s="398"/>
      <c r="R49" s="359"/>
      <c r="S49" s="398"/>
      <c r="T49" s="30" t="s">
        <v>488</v>
      </c>
      <c r="U49" s="28" t="s">
        <v>24</v>
      </c>
      <c r="W49" s="21"/>
    </row>
    <row r="50" spans="1:23" ht="20.25">
      <c r="A50" s="383" t="s">
        <v>806</v>
      </c>
      <c r="B50" s="368" t="s">
        <v>103</v>
      </c>
      <c r="C50" s="388"/>
      <c r="D50" s="365" t="s">
        <v>41</v>
      </c>
      <c r="E50" s="373"/>
      <c r="F50" s="373">
        <v>42</v>
      </c>
      <c r="G50" s="373">
        <v>91</v>
      </c>
      <c r="H50" s="373">
        <v>213</v>
      </c>
      <c r="I50" s="370"/>
      <c r="J50" s="370"/>
      <c r="K50" s="370"/>
      <c r="L50" s="370"/>
      <c r="M50" s="370"/>
      <c r="N50" s="370"/>
      <c r="O50" s="370"/>
      <c r="P50" s="368">
        <f>SUM(E50:O50)</f>
        <v>346</v>
      </c>
      <c r="Q50" s="352">
        <v>24.95</v>
      </c>
      <c r="R50" s="355">
        <v>0.8</v>
      </c>
      <c r="S50" s="352">
        <f>P50*Q50*(1-R50)</f>
        <v>1726.5399999999995</v>
      </c>
      <c r="T50" s="59" t="s">
        <v>500</v>
      </c>
      <c r="U50" s="29">
        <v>4</v>
      </c>
    </row>
    <row r="51" spans="1:23" ht="20.25">
      <c r="A51" s="384"/>
      <c r="B51" s="381"/>
      <c r="C51" s="389"/>
      <c r="D51" s="366"/>
      <c r="E51" s="369"/>
      <c r="F51" s="369"/>
      <c r="G51" s="369"/>
      <c r="H51" s="369"/>
      <c r="I51" s="401"/>
      <c r="J51" s="401"/>
      <c r="K51" s="401"/>
      <c r="L51" s="401"/>
      <c r="M51" s="401"/>
      <c r="N51" s="401"/>
      <c r="O51" s="401"/>
      <c r="P51" s="369"/>
      <c r="Q51" s="397"/>
      <c r="R51" s="356"/>
      <c r="S51" s="397"/>
      <c r="T51" s="60" t="s">
        <v>501</v>
      </c>
      <c r="U51" s="27" t="s">
        <v>210</v>
      </c>
      <c r="W51" s="21"/>
    </row>
    <row r="52" spans="1:23" ht="20.25">
      <c r="A52" s="384"/>
      <c r="B52" s="381"/>
      <c r="C52" s="389"/>
      <c r="D52" s="366"/>
      <c r="E52" s="369"/>
      <c r="F52" s="369"/>
      <c r="G52" s="369"/>
      <c r="H52" s="369"/>
      <c r="I52" s="401"/>
      <c r="J52" s="401"/>
      <c r="K52" s="401"/>
      <c r="L52" s="401"/>
      <c r="M52" s="401"/>
      <c r="N52" s="401"/>
      <c r="O52" s="401"/>
      <c r="P52" s="369"/>
      <c r="Q52" s="397"/>
      <c r="R52" s="356"/>
      <c r="S52" s="397"/>
      <c r="T52" s="60" t="s">
        <v>502</v>
      </c>
      <c r="U52" s="27" t="s">
        <v>211</v>
      </c>
      <c r="W52" s="21"/>
    </row>
    <row r="53" spans="1:23" ht="20.25">
      <c r="A53" s="384"/>
      <c r="B53" s="381"/>
      <c r="C53" s="389"/>
      <c r="D53" s="366"/>
      <c r="E53" s="369"/>
      <c r="F53" s="369"/>
      <c r="G53" s="369"/>
      <c r="H53" s="369"/>
      <c r="I53" s="401"/>
      <c r="J53" s="401"/>
      <c r="K53" s="401"/>
      <c r="L53" s="401"/>
      <c r="M53" s="401"/>
      <c r="N53" s="401"/>
      <c r="O53" s="401"/>
      <c r="P53" s="369"/>
      <c r="Q53" s="397"/>
      <c r="R53" s="356"/>
      <c r="S53" s="397"/>
      <c r="T53" s="60" t="s">
        <v>503</v>
      </c>
      <c r="U53" s="27" t="s">
        <v>212</v>
      </c>
      <c r="W53" s="21"/>
    </row>
    <row r="54" spans="1:23" ht="20.25">
      <c r="A54" s="384"/>
      <c r="B54" s="381"/>
      <c r="C54" s="389"/>
      <c r="D54" s="366"/>
      <c r="E54" s="369"/>
      <c r="F54" s="369"/>
      <c r="G54" s="369"/>
      <c r="H54" s="369"/>
      <c r="I54" s="401"/>
      <c r="J54" s="401"/>
      <c r="K54" s="401"/>
      <c r="L54" s="401"/>
      <c r="M54" s="401"/>
      <c r="N54" s="401"/>
      <c r="O54" s="401"/>
      <c r="P54" s="369"/>
      <c r="Q54" s="397"/>
      <c r="R54" s="356"/>
      <c r="S54" s="397"/>
      <c r="T54" s="60" t="s">
        <v>504</v>
      </c>
      <c r="U54" s="27" t="s">
        <v>13</v>
      </c>
      <c r="W54" s="21"/>
    </row>
    <row r="55" spans="1:23" ht="20.25">
      <c r="A55" s="383" t="s">
        <v>40</v>
      </c>
      <c r="B55" s="381"/>
      <c r="C55" s="389"/>
      <c r="D55" s="366"/>
      <c r="E55" s="370"/>
      <c r="F55" s="370"/>
      <c r="G55" s="370"/>
      <c r="H55" s="370"/>
      <c r="I55" s="373">
        <v>2</v>
      </c>
      <c r="J55" s="373"/>
      <c r="K55" s="373"/>
      <c r="L55" s="373"/>
      <c r="M55" s="373">
        <v>60</v>
      </c>
      <c r="N55" s="373"/>
      <c r="O55" s="373"/>
      <c r="P55" s="368">
        <f>SUM(I55:O55)</f>
        <v>62</v>
      </c>
      <c r="Q55" s="352">
        <v>27.95</v>
      </c>
      <c r="R55" s="355">
        <v>0.8</v>
      </c>
      <c r="S55" s="352">
        <f>P55*Q55*(1-R55)</f>
        <v>346.57999999999987</v>
      </c>
      <c r="T55" s="60" t="s">
        <v>505</v>
      </c>
      <c r="U55" s="27" t="s">
        <v>12</v>
      </c>
      <c r="W55" s="21"/>
    </row>
    <row r="56" spans="1:23" ht="20.25">
      <c r="A56" s="384"/>
      <c r="B56" s="381"/>
      <c r="C56" s="389"/>
      <c r="D56" s="366"/>
      <c r="E56" s="401"/>
      <c r="F56" s="401"/>
      <c r="G56" s="401"/>
      <c r="H56" s="401"/>
      <c r="I56" s="369"/>
      <c r="J56" s="369"/>
      <c r="K56" s="369"/>
      <c r="L56" s="369"/>
      <c r="M56" s="369"/>
      <c r="N56" s="369"/>
      <c r="O56" s="369"/>
      <c r="P56" s="369"/>
      <c r="Q56" s="397"/>
      <c r="R56" s="356"/>
      <c r="S56" s="397"/>
      <c r="T56" s="60" t="s">
        <v>506</v>
      </c>
      <c r="U56" s="27" t="s">
        <v>11</v>
      </c>
      <c r="W56" s="21"/>
    </row>
    <row r="57" spans="1:23" ht="20.25">
      <c r="A57" s="384"/>
      <c r="B57" s="381"/>
      <c r="C57" s="389"/>
      <c r="D57" s="366"/>
      <c r="E57" s="401"/>
      <c r="F57" s="401"/>
      <c r="G57" s="401"/>
      <c r="H57" s="401"/>
      <c r="I57" s="369"/>
      <c r="J57" s="369"/>
      <c r="K57" s="369"/>
      <c r="L57" s="369"/>
      <c r="M57" s="369"/>
      <c r="N57" s="369"/>
      <c r="O57" s="369"/>
      <c r="P57" s="369"/>
      <c r="Q57" s="397"/>
      <c r="R57" s="356"/>
      <c r="S57" s="397"/>
      <c r="T57" s="60" t="s">
        <v>507</v>
      </c>
      <c r="U57" s="27" t="s">
        <v>10</v>
      </c>
      <c r="W57" s="21"/>
    </row>
    <row r="58" spans="1:23" ht="20.25">
      <c r="A58" s="384"/>
      <c r="B58" s="381"/>
      <c r="C58" s="389"/>
      <c r="D58" s="366"/>
      <c r="E58" s="401"/>
      <c r="F58" s="401"/>
      <c r="G58" s="401"/>
      <c r="H58" s="401"/>
      <c r="I58" s="369"/>
      <c r="J58" s="369"/>
      <c r="K58" s="369"/>
      <c r="L58" s="369"/>
      <c r="M58" s="369"/>
      <c r="N58" s="369"/>
      <c r="O58" s="369"/>
      <c r="P58" s="369"/>
      <c r="Q58" s="397"/>
      <c r="R58" s="356"/>
      <c r="S58" s="397"/>
      <c r="T58" s="60" t="s">
        <v>508</v>
      </c>
      <c r="U58" s="27" t="s">
        <v>56</v>
      </c>
      <c r="W58" s="21"/>
    </row>
    <row r="59" spans="1:23" ht="20.25">
      <c r="A59" s="384"/>
      <c r="B59" s="381"/>
      <c r="C59" s="389"/>
      <c r="D59" s="366"/>
      <c r="E59" s="401"/>
      <c r="F59" s="401"/>
      <c r="G59" s="401"/>
      <c r="H59" s="401"/>
      <c r="I59" s="369"/>
      <c r="J59" s="369"/>
      <c r="K59" s="369"/>
      <c r="L59" s="369"/>
      <c r="M59" s="369"/>
      <c r="N59" s="369"/>
      <c r="O59" s="369"/>
      <c r="P59" s="369"/>
      <c r="Q59" s="397"/>
      <c r="R59" s="356"/>
      <c r="S59" s="397"/>
      <c r="T59" s="60" t="s">
        <v>509</v>
      </c>
      <c r="U59" s="27" t="s">
        <v>8</v>
      </c>
      <c r="W59" s="21"/>
    </row>
    <row r="60" spans="1:23" ht="21" thickBot="1">
      <c r="A60" s="385"/>
      <c r="B60" s="382"/>
      <c r="C60" s="390"/>
      <c r="D60" s="367"/>
      <c r="E60" s="402"/>
      <c r="F60" s="402"/>
      <c r="G60" s="402"/>
      <c r="H60" s="402"/>
      <c r="I60" s="376"/>
      <c r="J60" s="376"/>
      <c r="K60" s="376"/>
      <c r="L60" s="376"/>
      <c r="M60" s="376"/>
      <c r="N60" s="376"/>
      <c r="O60" s="376"/>
      <c r="P60" s="376"/>
      <c r="Q60" s="398"/>
      <c r="R60" s="359"/>
      <c r="S60" s="398"/>
      <c r="T60" s="133" t="s">
        <v>510</v>
      </c>
      <c r="U60" s="134" t="s">
        <v>24</v>
      </c>
      <c r="W60" s="21"/>
    </row>
    <row r="61" spans="1:23" ht="21.75" customHeight="1">
      <c r="A61" s="416" t="s">
        <v>49</v>
      </c>
      <c r="B61" s="417"/>
      <c r="C61" s="417"/>
      <c r="D61" s="417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45"/>
      <c r="R61" s="175"/>
      <c r="S61" s="145"/>
      <c r="T61" s="146"/>
      <c r="U61" s="147"/>
    </row>
    <row r="62" spans="1:23" s="3" customFormat="1" ht="15.75">
      <c r="A62" s="338" t="s">
        <v>39</v>
      </c>
      <c r="B62" s="328" t="s">
        <v>91</v>
      </c>
      <c r="C62" s="327" t="s">
        <v>37</v>
      </c>
      <c r="D62" s="327" t="s">
        <v>38</v>
      </c>
      <c r="E62" s="327">
        <v>4</v>
      </c>
      <c r="F62" s="327" t="s">
        <v>16</v>
      </c>
      <c r="G62" s="327" t="s">
        <v>15</v>
      </c>
      <c r="H62" s="327" t="s">
        <v>14</v>
      </c>
      <c r="I62" s="327" t="s">
        <v>13</v>
      </c>
      <c r="J62" s="327" t="s">
        <v>12</v>
      </c>
      <c r="K62" s="327" t="s">
        <v>11</v>
      </c>
      <c r="L62" s="327" t="s">
        <v>10</v>
      </c>
      <c r="M62" s="327" t="s">
        <v>9</v>
      </c>
      <c r="N62" s="327" t="s">
        <v>8</v>
      </c>
      <c r="O62" s="327" t="s">
        <v>24</v>
      </c>
      <c r="P62" s="327" t="s">
        <v>7</v>
      </c>
      <c r="Q62" s="414" t="s">
        <v>995</v>
      </c>
      <c r="R62" s="362" t="s">
        <v>993</v>
      </c>
      <c r="S62" s="414" t="s">
        <v>995</v>
      </c>
      <c r="T62" s="418" t="s">
        <v>115</v>
      </c>
      <c r="U62" s="420" t="s">
        <v>116</v>
      </c>
    </row>
    <row r="63" spans="1:23" ht="12.75" customHeight="1">
      <c r="A63" s="338"/>
      <c r="B63" s="425"/>
      <c r="C63" s="424"/>
      <c r="D63" s="423"/>
      <c r="E63" s="423"/>
      <c r="F63" s="423"/>
      <c r="G63" s="423"/>
      <c r="H63" s="423"/>
      <c r="I63" s="423"/>
      <c r="J63" s="423"/>
      <c r="K63" s="423"/>
      <c r="L63" s="423"/>
      <c r="M63" s="423"/>
      <c r="N63" s="423"/>
      <c r="O63" s="423"/>
      <c r="P63" s="423"/>
      <c r="Q63" s="415"/>
      <c r="R63" s="413"/>
      <c r="S63" s="415"/>
      <c r="T63" s="419"/>
      <c r="U63" s="421"/>
    </row>
    <row r="64" spans="1:23" ht="20.25">
      <c r="A64" s="383" t="s">
        <v>807</v>
      </c>
      <c r="B64" s="368" t="s">
        <v>101</v>
      </c>
      <c r="C64" s="388"/>
      <c r="D64" s="365" t="s">
        <v>41</v>
      </c>
      <c r="E64" s="373"/>
      <c r="F64" s="373"/>
      <c r="G64" s="373"/>
      <c r="H64" s="373"/>
      <c r="I64" s="370"/>
      <c r="J64" s="370"/>
      <c r="K64" s="370"/>
      <c r="L64" s="370"/>
      <c r="M64" s="370"/>
      <c r="N64" s="370"/>
      <c r="O64" s="370"/>
      <c r="P64" s="368">
        <f>SUM(E64:O64)</f>
        <v>0</v>
      </c>
      <c r="Q64" s="352">
        <v>26.95</v>
      </c>
      <c r="R64" s="355">
        <v>0.8</v>
      </c>
      <c r="S64" s="352">
        <f>P64*Q64*(1-R64)</f>
        <v>0</v>
      </c>
      <c r="T64" s="60" t="s">
        <v>764</v>
      </c>
      <c r="U64" s="27">
        <v>4</v>
      </c>
    </row>
    <row r="65" spans="1:23" ht="20.25">
      <c r="A65" s="384"/>
      <c r="B65" s="381"/>
      <c r="C65" s="389"/>
      <c r="D65" s="366"/>
      <c r="E65" s="369"/>
      <c r="F65" s="369"/>
      <c r="G65" s="369"/>
      <c r="H65" s="369"/>
      <c r="I65" s="401"/>
      <c r="J65" s="401"/>
      <c r="K65" s="401"/>
      <c r="L65" s="401"/>
      <c r="M65" s="401"/>
      <c r="N65" s="401"/>
      <c r="O65" s="401"/>
      <c r="P65" s="369"/>
      <c r="Q65" s="397"/>
      <c r="R65" s="356"/>
      <c r="S65" s="397"/>
      <c r="T65" s="60" t="s">
        <v>765</v>
      </c>
      <c r="U65" s="27" t="s">
        <v>210</v>
      </c>
      <c r="W65" s="21"/>
    </row>
    <row r="66" spans="1:23" ht="20.25">
      <c r="A66" s="384"/>
      <c r="B66" s="381"/>
      <c r="C66" s="389"/>
      <c r="D66" s="366"/>
      <c r="E66" s="369"/>
      <c r="F66" s="369"/>
      <c r="G66" s="369"/>
      <c r="H66" s="369"/>
      <c r="I66" s="401"/>
      <c r="J66" s="401"/>
      <c r="K66" s="401"/>
      <c r="L66" s="401"/>
      <c r="M66" s="401"/>
      <c r="N66" s="401"/>
      <c r="O66" s="401"/>
      <c r="P66" s="369"/>
      <c r="Q66" s="397"/>
      <c r="R66" s="356"/>
      <c r="S66" s="397"/>
      <c r="T66" s="60" t="s">
        <v>766</v>
      </c>
      <c r="U66" s="27" t="s">
        <v>211</v>
      </c>
      <c r="W66" s="21"/>
    </row>
    <row r="67" spans="1:23" ht="20.25">
      <c r="A67" s="384"/>
      <c r="B67" s="381"/>
      <c r="C67" s="389"/>
      <c r="D67" s="366"/>
      <c r="E67" s="369"/>
      <c r="F67" s="369"/>
      <c r="G67" s="369"/>
      <c r="H67" s="369"/>
      <c r="I67" s="401"/>
      <c r="J67" s="401"/>
      <c r="K67" s="401"/>
      <c r="L67" s="401"/>
      <c r="M67" s="401"/>
      <c r="N67" s="401"/>
      <c r="O67" s="401"/>
      <c r="P67" s="369"/>
      <c r="Q67" s="397"/>
      <c r="R67" s="356"/>
      <c r="S67" s="397"/>
      <c r="T67" s="60" t="s">
        <v>767</v>
      </c>
      <c r="U67" s="27" t="s">
        <v>212</v>
      </c>
      <c r="W67" s="21"/>
    </row>
    <row r="68" spans="1:23" ht="20.25">
      <c r="A68" s="384"/>
      <c r="B68" s="381"/>
      <c r="C68" s="389"/>
      <c r="D68" s="366"/>
      <c r="E68" s="369"/>
      <c r="F68" s="369"/>
      <c r="G68" s="369"/>
      <c r="H68" s="369"/>
      <c r="I68" s="401"/>
      <c r="J68" s="401"/>
      <c r="K68" s="401"/>
      <c r="L68" s="401"/>
      <c r="M68" s="401"/>
      <c r="N68" s="401"/>
      <c r="O68" s="401"/>
      <c r="P68" s="369"/>
      <c r="Q68" s="397"/>
      <c r="R68" s="356"/>
      <c r="S68" s="397"/>
      <c r="T68" s="60" t="s">
        <v>768</v>
      </c>
      <c r="U68" s="27" t="s">
        <v>13</v>
      </c>
      <c r="W68" s="21"/>
    </row>
    <row r="69" spans="1:23" ht="20.25">
      <c r="A69" s="383" t="s">
        <v>44</v>
      </c>
      <c r="B69" s="381"/>
      <c r="C69" s="389"/>
      <c r="D69" s="366"/>
      <c r="E69" s="370"/>
      <c r="F69" s="370"/>
      <c r="G69" s="370"/>
      <c r="H69" s="370"/>
      <c r="I69" s="373"/>
      <c r="J69" s="373"/>
      <c r="K69" s="373"/>
      <c r="L69" s="373"/>
      <c r="M69" s="373"/>
      <c r="N69" s="373"/>
      <c r="O69" s="373"/>
      <c r="P69" s="368">
        <f>SUM(I69:O69)</f>
        <v>0</v>
      </c>
      <c r="Q69" s="352">
        <v>29.95</v>
      </c>
      <c r="R69" s="355">
        <v>0.8</v>
      </c>
      <c r="S69" s="352">
        <f>P69*Q69*(1-R69)</f>
        <v>0</v>
      </c>
      <c r="T69" s="60" t="s">
        <v>769</v>
      </c>
      <c r="U69" s="27" t="s">
        <v>12</v>
      </c>
      <c r="W69" s="21"/>
    </row>
    <row r="70" spans="1:23" ht="20.25">
      <c r="A70" s="384"/>
      <c r="B70" s="381"/>
      <c r="C70" s="389"/>
      <c r="D70" s="366"/>
      <c r="E70" s="401"/>
      <c r="F70" s="401"/>
      <c r="G70" s="401"/>
      <c r="H70" s="401"/>
      <c r="I70" s="369"/>
      <c r="J70" s="369"/>
      <c r="K70" s="369"/>
      <c r="L70" s="369"/>
      <c r="M70" s="369"/>
      <c r="N70" s="369"/>
      <c r="O70" s="369"/>
      <c r="P70" s="369"/>
      <c r="Q70" s="397"/>
      <c r="R70" s="356"/>
      <c r="S70" s="397"/>
      <c r="T70" s="60" t="s">
        <v>770</v>
      </c>
      <c r="U70" s="27" t="s">
        <v>11</v>
      </c>
      <c r="W70" s="21"/>
    </row>
    <row r="71" spans="1:23" ht="20.25">
      <c r="A71" s="384"/>
      <c r="B71" s="381"/>
      <c r="C71" s="389"/>
      <c r="D71" s="366"/>
      <c r="E71" s="401"/>
      <c r="F71" s="401"/>
      <c r="G71" s="401"/>
      <c r="H71" s="401"/>
      <c r="I71" s="369"/>
      <c r="J71" s="369"/>
      <c r="K71" s="369"/>
      <c r="L71" s="369"/>
      <c r="M71" s="369"/>
      <c r="N71" s="369"/>
      <c r="O71" s="369"/>
      <c r="P71" s="369"/>
      <c r="Q71" s="397"/>
      <c r="R71" s="356"/>
      <c r="S71" s="397"/>
      <c r="T71" s="60" t="s">
        <v>771</v>
      </c>
      <c r="U71" s="27" t="s">
        <v>10</v>
      </c>
      <c r="W71" s="21"/>
    </row>
    <row r="72" spans="1:23" ht="20.25">
      <c r="A72" s="384"/>
      <c r="B72" s="381"/>
      <c r="C72" s="389"/>
      <c r="D72" s="366"/>
      <c r="E72" s="401"/>
      <c r="F72" s="401"/>
      <c r="G72" s="401"/>
      <c r="H72" s="401"/>
      <c r="I72" s="369"/>
      <c r="J72" s="369"/>
      <c r="K72" s="369"/>
      <c r="L72" s="369"/>
      <c r="M72" s="369"/>
      <c r="N72" s="369"/>
      <c r="O72" s="369"/>
      <c r="P72" s="369"/>
      <c r="Q72" s="397"/>
      <c r="R72" s="356"/>
      <c r="S72" s="397"/>
      <c r="T72" s="60" t="s">
        <v>772</v>
      </c>
      <c r="U72" s="27" t="s">
        <v>56</v>
      </c>
      <c r="W72" s="21"/>
    </row>
    <row r="73" spans="1:23" ht="20.25">
      <c r="A73" s="384"/>
      <c r="B73" s="381"/>
      <c r="C73" s="389"/>
      <c r="D73" s="366"/>
      <c r="E73" s="401"/>
      <c r="F73" s="401"/>
      <c r="G73" s="401"/>
      <c r="H73" s="401"/>
      <c r="I73" s="369"/>
      <c r="J73" s="369"/>
      <c r="K73" s="369"/>
      <c r="L73" s="369"/>
      <c r="M73" s="369"/>
      <c r="N73" s="369"/>
      <c r="O73" s="369"/>
      <c r="P73" s="369"/>
      <c r="Q73" s="397"/>
      <c r="R73" s="356"/>
      <c r="S73" s="397"/>
      <c r="T73" s="60" t="s">
        <v>773</v>
      </c>
      <c r="U73" s="27" t="s">
        <v>8</v>
      </c>
      <c r="W73" s="21"/>
    </row>
    <row r="74" spans="1:23" ht="21" thickBot="1">
      <c r="A74" s="385"/>
      <c r="B74" s="382"/>
      <c r="C74" s="390"/>
      <c r="D74" s="367"/>
      <c r="E74" s="402"/>
      <c r="F74" s="402"/>
      <c r="G74" s="402"/>
      <c r="H74" s="402"/>
      <c r="I74" s="376"/>
      <c r="J74" s="376"/>
      <c r="K74" s="376"/>
      <c r="L74" s="376"/>
      <c r="M74" s="376"/>
      <c r="N74" s="376"/>
      <c r="O74" s="376"/>
      <c r="P74" s="376"/>
      <c r="Q74" s="398"/>
      <c r="R74" s="359"/>
      <c r="S74" s="398"/>
      <c r="T74" s="30" t="s">
        <v>774</v>
      </c>
      <c r="U74" s="28" t="s">
        <v>24</v>
      </c>
      <c r="W74" s="21"/>
    </row>
    <row r="75" spans="1:23" ht="20.25">
      <c r="A75" s="383" t="s">
        <v>808</v>
      </c>
      <c r="B75" s="368" t="s">
        <v>102</v>
      </c>
      <c r="C75" s="388"/>
      <c r="D75" s="365" t="s">
        <v>41</v>
      </c>
      <c r="E75" s="373"/>
      <c r="F75" s="373"/>
      <c r="G75" s="373"/>
      <c r="H75" s="373"/>
      <c r="I75" s="370"/>
      <c r="J75" s="370"/>
      <c r="K75" s="370"/>
      <c r="L75" s="370"/>
      <c r="M75" s="370"/>
      <c r="N75" s="370"/>
      <c r="O75" s="370"/>
      <c r="P75" s="368">
        <f>SUM(E75:O75)</f>
        <v>0</v>
      </c>
      <c r="Q75" s="352">
        <v>26.95</v>
      </c>
      <c r="R75" s="355">
        <v>0.8</v>
      </c>
      <c r="S75" s="352">
        <f>P75*Q75*(1-R75)</f>
        <v>0</v>
      </c>
      <c r="T75" s="60" t="s">
        <v>511</v>
      </c>
      <c r="U75" s="27">
        <v>4</v>
      </c>
    </row>
    <row r="76" spans="1:23" ht="20.25">
      <c r="A76" s="384"/>
      <c r="B76" s="381"/>
      <c r="C76" s="389"/>
      <c r="D76" s="366"/>
      <c r="E76" s="369"/>
      <c r="F76" s="369"/>
      <c r="G76" s="369"/>
      <c r="H76" s="369"/>
      <c r="I76" s="401"/>
      <c r="J76" s="401"/>
      <c r="K76" s="401"/>
      <c r="L76" s="401"/>
      <c r="M76" s="401"/>
      <c r="N76" s="401"/>
      <c r="O76" s="401"/>
      <c r="P76" s="369"/>
      <c r="Q76" s="397"/>
      <c r="R76" s="356"/>
      <c r="S76" s="397"/>
      <c r="T76" s="60" t="s">
        <v>512</v>
      </c>
      <c r="U76" s="27" t="s">
        <v>210</v>
      </c>
      <c r="W76" s="21"/>
    </row>
    <row r="77" spans="1:23" ht="20.25">
      <c r="A77" s="384"/>
      <c r="B77" s="381"/>
      <c r="C77" s="389"/>
      <c r="D77" s="366"/>
      <c r="E77" s="369"/>
      <c r="F77" s="369"/>
      <c r="G77" s="369"/>
      <c r="H77" s="369"/>
      <c r="I77" s="401"/>
      <c r="J77" s="401"/>
      <c r="K77" s="401"/>
      <c r="L77" s="401"/>
      <c r="M77" s="401"/>
      <c r="N77" s="401"/>
      <c r="O77" s="401"/>
      <c r="P77" s="369"/>
      <c r="Q77" s="397"/>
      <c r="R77" s="356"/>
      <c r="S77" s="397"/>
      <c r="T77" s="60" t="s">
        <v>513</v>
      </c>
      <c r="U77" s="27" t="s">
        <v>211</v>
      </c>
      <c r="W77" s="21"/>
    </row>
    <row r="78" spans="1:23" ht="20.25">
      <c r="A78" s="384"/>
      <c r="B78" s="381"/>
      <c r="C78" s="389"/>
      <c r="D78" s="366"/>
      <c r="E78" s="369"/>
      <c r="F78" s="369"/>
      <c r="G78" s="369"/>
      <c r="H78" s="369"/>
      <c r="I78" s="401"/>
      <c r="J78" s="401"/>
      <c r="K78" s="401"/>
      <c r="L78" s="401"/>
      <c r="M78" s="401"/>
      <c r="N78" s="401"/>
      <c r="O78" s="401"/>
      <c r="P78" s="369"/>
      <c r="Q78" s="397"/>
      <c r="R78" s="356"/>
      <c r="S78" s="397"/>
      <c r="T78" s="60" t="s">
        <v>514</v>
      </c>
      <c r="U78" s="27" t="s">
        <v>212</v>
      </c>
      <c r="W78" s="21"/>
    </row>
    <row r="79" spans="1:23" ht="20.25">
      <c r="A79" s="384"/>
      <c r="B79" s="381"/>
      <c r="C79" s="389"/>
      <c r="D79" s="366"/>
      <c r="E79" s="369"/>
      <c r="F79" s="369"/>
      <c r="G79" s="369"/>
      <c r="H79" s="369"/>
      <c r="I79" s="401"/>
      <c r="J79" s="401"/>
      <c r="K79" s="401"/>
      <c r="L79" s="401"/>
      <c r="M79" s="401"/>
      <c r="N79" s="401"/>
      <c r="O79" s="401"/>
      <c r="P79" s="369"/>
      <c r="Q79" s="397"/>
      <c r="R79" s="356"/>
      <c r="S79" s="397"/>
      <c r="T79" s="60" t="s">
        <v>515</v>
      </c>
      <c r="U79" s="27" t="s">
        <v>13</v>
      </c>
      <c r="W79" s="21"/>
    </row>
    <row r="80" spans="1:23" ht="20.25">
      <c r="A80" s="383" t="s">
        <v>45</v>
      </c>
      <c r="B80" s="381"/>
      <c r="C80" s="389"/>
      <c r="D80" s="366"/>
      <c r="E80" s="370"/>
      <c r="F80" s="370"/>
      <c r="G80" s="370"/>
      <c r="H80" s="370"/>
      <c r="I80" s="373"/>
      <c r="J80" s="373">
        <v>104</v>
      </c>
      <c r="K80" s="373">
        <v>122</v>
      </c>
      <c r="L80" s="373"/>
      <c r="M80" s="373"/>
      <c r="N80" s="373"/>
      <c r="O80" s="373"/>
      <c r="P80" s="368">
        <f>SUM(I80:O80)</f>
        <v>226</v>
      </c>
      <c r="Q80" s="352">
        <v>29.95</v>
      </c>
      <c r="R80" s="355">
        <v>0.8</v>
      </c>
      <c r="S80" s="352">
        <f>P80*Q80*(1-R80)</f>
        <v>1353.7399999999996</v>
      </c>
      <c r="T80" s="60" t="s">
        <v>516</v>
      </c>
      <c r="U80" s="27" t="s">
        <v>12</v>
      </c>
      <c r="W80" s="21"/>
    </row>
    <row r="81" spans="1:23" ht="20.25">
      <c r="A81" s="384"/>
      <c r="B81" s="381"/>
      <c r="C81" s="389"/>
      <c r="D81" s="366"/>
      <c r="E81" s="401"/>
      <c r="F81" s="401"/>
      <c r="G81" s="401"/>
      <c r="H81" s="401"/>
      <c r="I81" s="369"/>
      <c r="J81" s="369"/>
      <c r="K81" s="369"/>
      <c r="L81" s="369"/>
      <c r="M81" s="369"/>
      <c r="N81" s="369"/>
      <c r="O81" s="369"/>
      <c r="P81" s="369"/>
      <c r="Q81" s="397"/>
      <c r="R81" s="356"/>
      <c r="S81" s="397"/>
      <c r="T81" s="60" t="s">
        <v>517</v>
      </c>
      <c r="U81" s="27" t="s">
        <v>11</v>
      </c>
      <c r="W81" s="21"/>
    </row>
    <row r="82" spans="1:23" ht="20.25">
      <c r="A82" s="384"/>
      <c r="B82" s="381"/>
      <c r="C82" s="389"/>
      <c r="D82" s="366"/>
      <c r="E82" s="401"/>
      <c r="F82" s="401"/>
      <c r="G82" s="401"/>
      <c r="H82" s="401"/>
      <c r="I82" s="369"/>
      <c r="J82" s="369"/>
      <c r="K82" s="369"/>
      <c r="L82" s="369"/>
      <c r="M82" s="369"/>
      <c r="N82" s="369"/>
      <c r="O82" s="369"/>
      <c r="P82" s="369"/>
      <c r="Q82" s="397"/>
      <c r="R82" s="356"/>
      <c r="S82" s="397"/>
      <c r="T82" s="60" t="s">
        <v>518</v>
      </c>
      <c r="U82" s="27" t="s">
        <v>10</v>
      </c>
      <c r="W82" s="21"/>
    </row>
    <row r="83" spans="1:23" ht="20.25">
      <c r="A83" s="384"/>
      <c r="B83" s="381"/>
      <c r="C83" s="389"/>
      <c r="D83" s="366"/>
      <c r="E83" s="401"/>
      <c r="F83" s="401"/>
      <c r="G83" s="401"/>
      <c r="H83" s="401"/>
      <c r="I83" s="369"/>
      <c r="J83" s="369"/>
      <c r="K83" s="369"/>
      <c r="L83" s="369"/>
      <c r="M83" s="369"/>
      <c r="N83" s="369"/>
      <c r="O83" s="369"/>
      <c r="P83" s="369"/>
      <c r="Q83" s="397"/>
      <c r="R83" s="356"/>
      <c r="S83" s="397"/>
      <c r="T83" s="60" t="s">
        <v>519</v>
      </c>
      <c r="U83" s="27" t="s">
        <v>56</v>
      </c>
      <c r="W83" s="21"/>
    </row>
    <row r="84" spans="1:23" ht="20.25">
      <c r="A84" s="384"/>
      <c r="B84" s="381"/>
      <c r="C84" s="389"/>
      <c r="D84" s="366"/>
      <c r="E84" s="401"/>
      <c r="F84" s="401"/>
      <c r="G84" s="401"/>
      <c r="H84" s="401"/>
      <c r="I84" s="369"/>
      <c r="J84" s="369"/>
      <c r="K84" s="369"/>
      <c r="L84" s="369"/>
      <c r="M84" s="369"/>
      <c r="N84" s="369"/>
      <c r="O84" s="369"/>
      <c r="P84" s="369"/>
      <c r="Q84" s="397"/>
      <c r="R84" s="356"/>
      <c r="S84" s="397"/>
      <c r="T84" s="60" t="s">
        <v>520</v>
      </c>
      <c r="U84" s="27" t="s">
        <v>8</v>
      </c>
      <c r="W84" s="21"/>
    </row>
    <row r="85" spans="1:23" ht="21" thickBot="1">
      <c r="A85" s="385"/>
      <c r="B85" s="382"/>
      <c r="C85" s="390"/>
      <c r="D85" s="367"/>
      <c r="E85" s="402"/>
      <c r="F85" s="402"/>
      <c r="G85" s="402"/>
      <c r="H85" s="402"/>
      <c r="I85" s="376"/>
      <c r="J85" s="376"/>
      <c r="K85" s="376"/>
      <c r="L85" s="376"/>
      <c r="M85" s="376"/>
      <c r="N85" s="376"/>
      <c r="O85" s="376"/>
      <c r="P85" s="376"/>
      <c r="Q85" s="398"/>
      <c r="R85" s="359"/>
      <c r="S85" s="398"/>
      <c r="T85" s="30" t="s">
        <v>521</v>
      </c>
      <c r="U85" s="28" t="s">
        <v>24</v>
      </c>
      <c r="W85" s="21"/>
    </row>
    <row r="86" spans="1:23" ht="20.25">
      <c r="A86" s="426" t="s">
        <v>809</v>
      </c>
      <c r="B86" s="422" t="s">
        <v>100</v>
      </c>
      <c r="C86" s="428"/>
      <c r="D86" s="429" t="s">
        <v>41</v>
      </c>
      <c r="E86" s="379"/>
      <c r="F86" s="379"/>
      <c r="G86" s="379"/>
      <c r="H86" s="379"/>
      <c r="I86" s="377"/>
      <c r="J86" s="377"/>
      <c r="K86" s="377"/>
      <c r="L86" s="377"/>
      <c r="M86" s="377"/>
      <c r="N86" s="377"/>
      <c r="O86" s="377"/>
      <c r="P86" s="422">
        <f>SUM(E86:O86)</f>
        <v>0</v>
      </c>
      <c r="Q86" s="352">
        <v>26.95</v>
      </c>
      <c r="R86" s="355">
        <v>0.8</v>
      </c>
      <c r="S86" s="352">
        <f>P86*Q86*(1-R86)</f>
        <v>0</v>
      </c>
      <c r="T86" s="60" t="s">
        <v>522</v>
      </c>
      <c r="U86" s="27">
        <v>4</v>
      </c>
    </row>
    <row r="87" spans="1:23" ht="20.25">
      <c r="A87" s="410"/>
      <c r="B87" s="381"/>
      <c r="C87" s="389"/>
      <c r="D87" s="366"/>
      <c r="E87" s="374"/>
      <c r="F87" s="374"/>
      <c r="G87" s="374"/>
      <c r="H87" s="374"/>
      <c r="I87" s="371"/>
      <c r="J87" s="371"/>
      <c r="K87" s="371"/>
      <c r="L87" s="371"/>
      <c r="M87" s="371"/>
      <c r="N87" s="371"/>
      <c r="O87" s="371"/>
      <c r="P87" s="381"/>
      <c r="Q87" s="397"/>
      <c r="R87" s="356"/>
      <c r="S87" s="397"/>
      <c r="T87" s="60" t="s">
        <v>523</v>
      </c>
      <c r="U87" s="27" t="s">
        <v>210</v>
      </c>
      <c r="W87" s="21"/>
    </row>
    <row r="88" spans="1:23" ht="20.25">
      <c r="A88" s="410"/>
      <c r="B88" s="381"/>
      <c r="C88" s="389"/>
      <c r="D88" s="366"/>
      <c r="E88" s="374"/>
      <c r="F88" s="374"/>
      <c r="G88" s="374"/>
      <c r="H88" s="374"/>
      <c r="I88" s="371"/>
      <c r="J88" s="371"/>
      <c r="K88" s="371"/>
      <c r="L88" s="371"/>
      <c r="M88" s="371"/>
      <c r="N88" s="371"/>
      <c r="O88" s="371"/>
      <c r="P88" s="381"/>
      <c r="Q88" s="397"/>
      <c r="R88" s="356"/>
      <c r="S88" s="397"/>
      <c r="T88" s="60" t="s">
        <v>524</v>
      </c>
      <c r="U88" s="27" t="s">
        <v>211</v>
      </c>
      <c r="W88" s="21"/>
    </row>
    <row r="89" spans="1:23" ht="20.25">
      <c r="A89" s="410"/>
      <c r="B89" s="381"/>
      <c r="C89" s="389"/>
      <c r="D89" s="366"/>
      <c r="E89" s="374"/>
      <c r="F89" s="374"/>
      <c r="G89" s="374"/>
      <c r="H89" s="374"/>
      <c r="I89" s="371"/>
      <c r="J89" s="371"/>
      <c r="K89" s="371"/>
      <c r="L89" s="371"/>
      <c r="M89" s="371"/>
      <c r="N89" s="371"/>
      <c r="O89" s="371"/>
      <c r="P89" s="381"/>
      <c r="Q89" s="397"/>
      <c r="R89" s="356"/>
      <c r="S89" s="397"/>
      <c r="T89" s="60" t="s">
        <v>525</v>
      </c>
      <c r="U89" s="27" t="s">
        <v>212</v>
      </c>
      <c r="W89" s="21"/>
    </row>
    <row r="90" spans="1:23" ht="20.25">
      <c r="A90" s="427"/>
      <c r="B90" s="381"/>
      <c r="C90" s="389"/>
      <c r="D90" s="366"/>
      <c r="E90" s="380"/>
      <c r="F90" s="380"/>
      <c r="G90" s="380"/>
      <c r="H90" s="380"/>
      <c r="I90" s="378"/>
      <c r="J90" s="378"/>
      <c r="K90" s="378"/>
      <c r="L90" s="378"/>
      <c r="M90" s="378"/>
      <c r="N90" s="378"/>
      <c r="O90" s="378"/>
      <c r="P90" s="431"/>
      <c r="Q90" s="397"/>
      <c r="R90" s="356"/>
      <c r="S90" s="397"/>
      <c r="T90" s="60" t="s">
        <v>526</v>
      </c>
      <c r="U90" s="27" t="s">
        <v>13</v>
      </c>
      <c r="W90" s="21"/>
    </row>
    <row r="91" spans="1:23" ht="20.25">
      <c r="A91" s="383" t="s">
        <v>46</v>
      </c>
      <c r="B91" s="381"/>
      <c r="C91" s="389"/>
      <c r="D91" s="366"/>
      <c r="E91" s="370"/>
      <c r="F91" s="370"/>
      <c r="G91" s="370"/>
      <c r="H91" s="370"/>
      <c r="I91" s="373"/>
      <c r="J91" s="373"/>
      <c r="K91" s="373"/>
      <c r="L91" s="373"/>
      <c r="M91" s="373"/>
      <c r="N91" s="373"/>
      <c r="O91" s="373"/>
      <c r="P91" s="368">
        <f>SUM(I91:O91)</f>
        <v>0</v>
      </c>
      <c r="Q91" s="352">
        <v>29.95</v>
      </c>
      <c r="R91" s="355">
        <v>0.8</v>
      </c>
      <c r="S91" s="352">
        <f>P91*Q91*(1-R91)</f>
        <v>0</v>
      </c>
      <c r="T91" s="60" t="s">
        <v>527</v>
      </c>
      <c r="U91" s="27" t="s">
        <v>12</v>
      </c>
      <c r="W91" s="21"/>
    </row>
    <row r="92" spans="1:23" ht="20.25">
      <c r="A92" s="410"/>
      <c r="B92" s="381"/>
      <c r="C92" s="389"/>
      <c r="D92" s="366"/>
      <c r="E92" s="371"/>
      <c r="F92" s="371"/>
      <c r="G92" s="371"/>
      <c r="H92" s="371"/>
      <c r="I92" s="374"/>
      <c r="J92" s="374"/>
      <c r="K92" s="374"/>
      <c r="L92" s="374"/>
      <c r="M92" s="374"/>
      <c r="N92" s="374"/>
      <c r="O92" s="374"/>
      <c r="P92" s="381"/>
      <c r="Q92" s="397"/>
      <c r="R92" s="356"/>
      <c r="S92" s="397"/>
      <c r="T92" s="60" t="s">
        <v>528</v>
      </c>
      <c r="U92" s="27" t="s">
        <v>11</v>
      </c>
      <c r="W92" s="21"/>
    </row>
    <row r="93" spans="1:23" ht="20.25">
      <c r="A93" s="410"/>
      <c r="B93" s="381"/>
      <c r="C93" s="389"/>
      <c r="D93" s="366"/>
      <c r="E93" s="371"/>
      <c r="F93" s="371"/>
      <c r="G93" s="371"/>
      <c r="H93" s="371"/>
      <c r="I93" s="374"/>
      <c r="J93" s="374"/>
      <c r="K93" s="374"/>
      <c r="L93" s="374"/>
      <c r="M93" s="374"/>
      <c r="N93" s="374"/>
      <c r="O93" s="374"/>
      <c r="P93" s="381"/>
      <c r="Q93" s="397"/>
      <c r="R93" s="356"/>
      <c r="S93" s="397"/>
      <c r="T93" s="60" t="s">
        <v>529</v>
      </c>
      <c r="U93" s="27" t="s">
        <v>10</v>
      </c>
      <c r="W93" s="21"/>
    </row>
    <row r="94" spans="1:23" ht="20.25">
      <c r="A94" s="410"/>
      <c r="B94" s="381"/>
      <c r="C94" s="389"/>
      <c r="D94" s="366"/>
      <c r="E94" s="371"/>
      <c r="F94" s="371"/>
      <c r="G94" s="371"/>
      <c r="H94" s="371"/>
      <c r="I94" s="374"/>
      <c r="J94" s="374"/>
      <c r="K94" s="374"/>
      <c r="L94" s="374"/>
      <c r="M94" s="374"/>
      <c r="N94" s="374"/>
      <c r="O94" s="374"/>
      <c r="P94" s="381"/>
      <c r="Q94" s="397"/>
      <c r="R94" s="356"/>
      <c r="S94" s="397"/>
      <c r="T94" s="60" t="s">
        <v>530</v>
      </c>
      <c r="U94" s="27" t="s">
        <v>56</v>
      </c>
      <c r="W94" s="21"/>
    </row>
    <row r="95" spans="1:23" ht="20.25">
      <c r="A95" s="410"/>
      <c r="B95" s="381"/>
      <c r="C95" s="389"/>
      <c r="D95" s="366"/>
      <c r="E95" s="371"/>
      <c r="F95" s="371"/>
      <c r="G95" s="371"/>
      <c r="H95" s="371"/>
      <c r="I95" s="374"/>
      <c r="J95" s="374"/>
      <c r="K95" s="374"/>
      <c r="L95" s="374"/>
      <c r="M95" s="374"/>
      <c r="N95" s="374"/>
      <c r="O95" s="374"/>
      <c r="P95" s="381"/>
      <c r="Q95" s="397"/>
      <c r="R95" s="356"/>
      <c r="S95" s="397"/>
      <c r="T95" s="60" t="s">
        <v>531</v>
      </c>
      <c r="U95" s="27" t="s">
        <v>8</v>
      </c>
      <c r="W95" s="21"/>
    </row>
    <row r="96" spans="1:23" ht="21" thickBot="1">
      <c r="A96" s="430"/>
      <c r="B96" s="382"/>
      <c r="C96" s="390"/>
      <c r="D96" s="367"/>
      <c r="E96" s="372"/>
      <c r="F96" s="372"/>
      <c r="G96" s="372"/>
      <c r="H96" s="372"/>
      <c r="I96" s="375"/>
      <c r="J96" s="375"/>
      <c r="K96" s="375"/>
      <c r="L96" s="375"/>
      <c r="M96" s="375"/>
      <c r="N96" s="375"/>
      <c r="O96" s="375"/>
      <c r="P96" s="382"/>
      <c r="Q96" s="398"/>
      <c r="R96" s="359"/>
      <c r="S96" s="398"/>
      <c r="T96" s="30" t="s">
        <v>532</v>
      </c>
      <c r="U96" s="28" t="s">
        <v>24</v>
      </c>
      <c r="W96" s="21"/>
    </row>
    <row r="97" spans="1:23" ht="20.25">
      <c r="A97" s="383" t="s">
        <v>810</v>
      </c>
      <c r="B97" s="368" t="s">
        <v>103</v>
      </c>
      <c r="C97" s="388"/>
      <c r="D97" s="365" t="s">
        <v>41</v>
      </c>
      <c r="E97" s="373">
        <v>120</v>
      </c>
      <c r="F97" s="373">
        <v>150</v>
      </c>
      <c r="G97" s="373">
        <v>419</v>
      </c>
      <c r="H97" s="373">
        <v>424</v>
      </c>
      <c r="I97" s="370"/>
      <c r="J97" s="370"/>
      <c r="K97" s="370"/>
      <c r="L97" s="370"/>
      <c r="M97" s="370"/>
      <c r="N97" s="370"/>
      <c r="O97" s="370"/>
      <c r="P97" s="368">
        <f>SUM(E97:O97)</f>
        <v>1113</v>
      </c>
      <c r="Q97" s="352">
        <v>26.95</v>
      </c>
      <c r="R97" s="355">
        <v>0.8</v>
      </c>
      <c r="S97" s="352">
        <f>P97*Q97*(1-R97)</f>
        <v>5999.0699999999988</v>
      </c>
      <c r="T97" s="52" t="s">
        <v>533</v>
      </c>
      <c r="U97" s="53">
        <v>4</v>
      </c>
    </row>
    <row r="98" spans="1:23" ht="20.25">
      <c r="A98" s="384"/>
      <c r="B98" s="381"/>
      <c r="C98" s="389"/>
      <c r="D98" s="366"/>
      <c r="E98" s="369"/>
      <c r="F98" s="369"/>
      <c r="G98" s="369"/>
      <c r="H98" s="369"/>
      <c r="I98" s="401"/>
      <c r="J98" s="401"/>
      <c r="K98" s="401"/>
      <c r="L98" s="401"/>
      <c r="M98" s="401"/>
      <c r="N98" s="401"/>
      <c r="O98" s="401"/>
      <c r="P98" s="369"/>
      <c r="Q98" s="397"/>
      <c r="R98" s="356"/>
      <c r="S98" s="397"/>
      <c r="T98" s="98" t="s">
        <v>534</v>
      </c>
      <c r="U98" s="27" t="s">
        <v>210</v>
      </c>
      <c r="W98" s="21"/>
    </row>
    <row r="99" spans="1:23" ht="20.25">
      <c r="A99" s="384"/>
      <c r="B99" s="381"/>
      <c r="C99" s="389"/>
      <c r="D99" s="366"/>
      <c r="E99" s="369"/>
      <c r="F99" s="369"/>
      <c r="G99" s="369"/>
      <c r="H99" s="369"/>
      <c r="I99" s="401"/>
      <c r="J99" s="401"/>
      <c r="K99" s="401"/>
      <c r="L99" s="401"/>
      <c r="M99" s="401"/>
      <c r="N99" s="401"/>
      <c r="O99" s="401"/>
      <c r="P99" s="369"/>
      <c r="Q99" s="397"/>
      <c r="R99" s="356"/>
      <c r="S99" s="397"/>
      <c r="T99" s="98" t="s">
        <v>535</v>
      </c>
      <c r="U99" s="27" t="s">
        <v>211</v>
      </c>
      <c r="W99" s="21"/>
    </row>
    <row r="100" spans="1:23" ht="20.25">
      <c r="A100" s="384"/>
      <c r="B100" s="381"/>
      <c r="C100" s="389"/>
      <c r="D100" s="366"/>
      <c r="E100" s="369"/>
      <c r="F100" s="369"/>
      <c r="G100" s="369"/>
      <c r="H100" s="369"/>
      <c r="I100" s="401"/>
      <c r="J100" s="401"/>
      <c r="K100" s="401"/>
      <c r="L100" s="401"/>
      <c r="M100" s="401"/>
      <c r="N100" s="401"/>
      <c r="O100" s="401"/>
      <c r="P100" s="369"/>
      <c r="Q100" s="397"/>
      <c r="R100" s="356"/>
      <c r="S100" s="397"/>
      <c r="T100" s="98" t="s">
        <v>536</v>
      </c>
      <c r="U100" s="27" t="s">
        <v>212</v>
      </c>
      <c r="W100" s="21"/>
    </row>
    <row r="101" spans="1:23" ht="20.25">
      <c r="A101" s="384"/>
      <c r="B101" s="381"/>
      <c r="C101" s="389"/>
      <c r="D101" s="366"/>
      <c r="E101" s="369"/>
      <c r="F101" s="369"/>
      <c r="G101" s="369"/>
      <c r="H101" s="369"/>
      <c r="I101" s="401"/>
      <c r="J101" s="401"/>
      <c r="K101" s="401"/>
      <c r="L101" s="401"/>
      <c r="M101" s="401"/>
      <c r="N101" s="401"/>
      <c r="O101" s="401"/>
      <c r="P101" s="369"/>
      <c r="Q101" s="397"/>
      <c r="R101" s="356"/>
      <c r="S101" s="397"/>
      <c r="T101" s="98" t="s">
        <v>537</v>
      </c>
      <c r="U101" s="27" t="s">
        <v>13</v>
      </c>
      <c r="W101" s="21"/>
    </row>
    <row r="102" spans="1:23" ht="20.25">
      <c r="A102" s="383" t="s">
        <v>47</v>
      </c>
      <c r="B102" s="381"/>
      <c r="C102" s="389"/>
      <c r="D102" s="366"/>
      <c r="E102" s="370"/>
      <c r="F102" s="370"/>
      <c r="G102" s="370"/>
      <c r="H102" s="370"/>
      <c r="I102" s="373"/>
      <c r="J102" s="373"/>
      <c r="K102" s="373"/>
      <c r="L102" s="373"/>
      <c r="M102" s="373"/>
      <c r="N102" s="373"/>
      <c r="O102" s="373"/>
      <c r="P102" s="368">
        <f>SUM(I102:O102)</f>
        <v>0</v>
      </c>
      <c r="Q102" s="352">
        <v>29.95</v>
      </c>
      <c r="R102" s="355">
        <v>0.8</v>
      </c>
      <c r="S102" s="352">
        <f>P102*Q102*(1-R102)</f>
        <v>0</v>
      </c>
      <c r="T102" s="98" t="s">
        <v>538</v>
      </c>
      <c r="U102" s="27" t="s">
        <v>12</v>
      </c>
      <c r="W102" s="21"/>
    </row>
    <row r="103" spans="1:23" ht="20.25">
      <c r="A103" s="384"/>
      <c r="B103" s="381"/>
      <c r="C103" s="389"/>
      <c r="D103" s="366"/>
      <c r="E103" s="401"/>
      <c r="F103" s="401"/>
      <c r="G103" s="401"/>
      <c r="H103" s="401"/>
      <c r="I103" s="369"/>
      <c r="J103" s="369"/>
      <c r="K103" s="369"/>
      <c r="L103" s="369"/>
      <c r="M103" s="369"/>
      <c r="N103" s="369"/>
      <c r="O103" s="369"/>
      <c r="P103" s="369"/>
      <c r="Q103" s="397"/>
      <c r="R103" s="356"/>
      <c r="S103" s="397"/>
      <c r="T103" s="98" t="s">
        <v>539</v>
      </c>
      <c r="U103" s="27" t="s">
        <v>11</v>
      </c>
      <c r="W103" s="21"/>
    </row>
    <row r="104" spans="1:23" ht="20.25">
      <c r="A104" s="384"/>
      <c r="B104" s="381"/>
      <c r="C104" s="389"/>
      <c r="D104" s="366"/>
      <c r="E104" s="401"/>
      <c r="F104" s="401"/>
      <c r="G104" s="401"/>
      <c r="H104" s="401"/>
      <c r="I104" s="369"/>
      <c r="J104" s="369"/>
      <c r="K104" s="369"/>
      <c r="L104" s="369"/>
      <c r="M104" s="369"/>
      <c r="N104" s="369"/>
      <c r="O104" s="369"/>
      <c r="P104" s="369"/>
      <c r="Q104" s="397"/>
      <c r="R104" s="356"/>
      <c r="S104" s="397"/>
      <c r="T104" s="98" t="s">
        <v>540</v>
      </c>
      <c r="U104" s="27" t="s">
        <v>10</v>
      </c>
      <c r="W104" s="21"/>
    </row>
    <row r="105" spans="1:23" ht="20.25">
      <c r="A105" s="384"/>
      <c r="B105" s="381"/>
      <c r="C105" s="389"/>
      <c r="D105" s="366"/>
      <c r="E105" s="401"/>
      <c r="F105" s="401"/>
      <c r="G105" s="401"/>
      <c r="H105" s="401"/>
      <c r="I105" s="369"/>
      <c r="J105" s="369"/>
      <c r="K105" s="369"/>
      <c r="L105" s="369"/>
      <c r="M105" s="369"/>
      <c r="N105" s="369"/>
      <c r="O105" s="369"/>
      <c r="P105" s="369"/>
      <c r="Q105" s="397"/>
      <c r="R105" s="356"/>
      <c r="S105" s="397"/>
      <c r="T105" s="98" t="s">
        <v>541</v>
      </c>
      <c r="U105" s="27" t="s">
        <v>56</v>
      </c>
      <c r="W105" s="21"/>
    </row>
    <row r="106" spans="1:23" ht="20.25">
      <c r="A106" s="384"/>
      <c r="B106" s="381"/>
      <c r="C106" s="389"/>
      <c r="D106" s="366"/>
      <c r="E106" s="401"/>
      <c r="F106" s="401"/>
      <c r="G106" s="401"/>
      <c r="H106" s="401"/>
      <c r="I106" s="369"/>
      <c r="J106" s="369"/>
      <c r="K106" s="369"/>
      <c r="L106" s="369"/>
      <c r="M106" s="369"/>
      <c r="N106" s="369"/>
      <c r="O106" s="369"/>
      <c r="P106" s="369"/>
      <c r="Q106" s="397"/>
      <c r="R106" s="356"/>
      <c r="S106" s="397"/>
      <c r="T106" s="98" t="s">
        <v>542</v>
      </c>
      <c r="U106" s="27" t="s">
        <v>8</v>
      </c>
      <c r="W106" s="21"/>
    </row>
    <row r="107" spans="1:23" ht="21" thickBot="1">
      <c r="A107" s="385"/>
      <c r="B107" s="382"/>
      <c r="C107" s="390"/>
      <c r="D107" s="367"/>
      <c r="E107" s="402"/>
      <c r="F107" s="402"/>
      <c r="G107" s="402"/>
      <c r="H107" s="402"/>
      <c r="I107" s="376"/>
      <c r="J107" s="376"/>
      <c r="K107" s="376"/>
      <c r="L107" s="376"/>
      <c r="M107" s="376"/>
      <c r="N107" s="376"/>
      <c r="O107" s="376"/>
      <c r="P107" s="376"/>
      <c r="Q107" s="398"/>
      <c r="R107" s="359"/>
      <c r="S107" s="398"/>
      <c r="T107" s="30" t="s">
        <v>543</v>
      </c>
      <c r="U107" s="28" t="s">
        <v>24</v>
      </c>
      <c r="W107" s="21"/>
    </row>
    <row r="108" spans="1:23" s="31" customFormat="1" ht="21" thickBot="1">
      <c r="A108" s="50"/>
      <c r="B108" s="50"/>
      <c r="P108" s="178">
        <f>SUM(P17:P107)</f>
        <v>5163</v>
      </c>
      <c r="Q108" s="113"/>
      <c r="R108" s="177"/>
      <c r="S108" s="173">
        <f>SUM(S17:S107)</f>
        <v>26729.169999999995</v>
      </c>
    </row>
    <row r="109" spans="1:23" ht="12.75" customHeight="1">
      <c r="R109" s="176"/>
    </row>
    <row r="110" spans="1:23" s="13" customFormat="1" ht="21.75" customHeight="1">
      <c r="A110" s="25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11"/>
      <c r="R110" s="405"/>
      <c r="S110" s="111"/>
    </row>
    <row r="111" spans="1:23" s="13" customFormat="1" ht="21.75" customHeight="1">
      <c r="A111" s="25"/>
      <c r="C111" s="24"/>
      <c r="Q111" s="112"/>
      <c r="R111" s="404"/>
      <c r="S111" s="112"/>
    </row>
    <row r="112" spans="1:23" s="13" customFormat="1" ht="21.75" customHeight="1">
      <c r="A112" s="25"/>
      <c r="Q112" s="112"/>
      <c r="R112" s="404"/>
      <c r="S112" s="112"/>
    </row>
    <row r="113" spans="1:19" s="13" customFormat="1" ht="21.75" customHeight="1">
      <c r="A113" s="25"/>
      <c r="Q113" s="112"/>
      <c r="R113" s="404"/>
      <c r="S113" s="112"/>
    </row>
    <row r="114" spans="1:19" s="13" customFormat="1" ht="21.75" customHeight="1">
      <c r="A114" s="25"/>
      <c r="Q114" s="112"/>
      <c r="R114" s="404"/>
      <c r="S114" s="112"/>
    </row>
    <row r="115" spans="1:19" s="13" customFormat="1" ht="21.75" customHeight="1">
      <c r="A115" s="25"/>
      <c r="Q115" s="112"/>
      <c r="R115" s="404"/>
      <c r="S115" s="112"/>
    </row>
    <row r="116" spans="1:19" s="13" customFormat="1" ht="21.75" customHeight="1">
      <c r="A116" s="25"/>
      <c r="Q116" s="112"/>
      <c r="R116" s="153"/>
      <c r="S116" s="112"/>
    </row>
    <row r="117" spans="1:19" s="13" customFormat="1" ht="21.75" customHeight="1">
      <c r="A117" s="25"/>
      <c r="Q117" s="112"/>
      <c r="R117" s="153"/>
      <c r="S117" s="112"/>
    </row>
    <row r="118" spans="1:19" s="13" customFormat="1" ht="21.75" customHeight="1">
      <c r="A118" s="25"/>
      <c r="Q118" s="112"/>
      <c r="R118" s="153"/>
      <c r="S118" s="112"/>
    </row>
    <row r="119" spans="1:19" s="13" customFormat="1" ht="21.75" customHeight="1">
      <c r="A119" s="25"/>
      <c r="Q119" s="112"/>
      <c r="R119" s="153"/>
      <c r="S119" s="112"/>
    </row>
    <row r="120" spans="1:19" s="13" customFormat="1" ht="21.75" customHeight="1">
      <c r="A120" s="25"/>
      <c r="Q120" s="112"/>
      <c r="R120" s="153"/>
      <c r="S120" s="112"/>
    </row>
    <row r="121" spans="1:19">
      <c r="A121" s="22"/>
    </row>
    <row r="122" spans="1:19" ht="15">
      <c r="A122" s="23"/>
    </row>
    <row r="123" spans="1:19" ht="15">
      <c r="A123" s="23"/>
    </row>
  </sheetData>
  <mergeCells count="326">
    <mergeCell ref="M102:M107"/>
    <mergeCell ref="N102:N107"/>
    <mergeCell ref="O102:O107"/>
    <mergeCell ref="P102:P107"/>
    <mergeCell ref="Q102:Q107"/>
    <mergeCell ref="A97:A101"/>
    <mergeCell ref="E97:E101"/>
    <mergeCell ref="F97:F101"/>
    <mergeCell ref="G97:G101"/>
    <mergeCell ref="H97:H101"/>
    <mergeCell ref="A102:A107"/>
    <mergeCell ref="E102:E107"/>
    <mergeCell ref="F102:F107"/>
    <mergeCell ref="G102:G107"/>
    <mergeCell ref="H102:H107"/>
    <mergeCell ref="I102:I107"/>
    <mergeCell ref="J102:J107"/>
    <mergeCell ref="K102:K107"/>
    <mergeCell ref="L102:L107"/>
    <mergeCell ref="I97:I101"/>
    <mergeCell ref="J97:J101"/>
    <mergeCell ref="K97:K101"/>
    <mergeCell ref="L97:L101"/>
    <mergeCell ref="M97:M101"/>
    <mergeCell ref="N97:N101"/>
    <mergeCell ref="O97:O101"/>
    <mergeCell ref="P97:P101"/>
    <mergeCell ref="Q97:Q101"/>
    <mergeCell ref="M86:M90"/>
    <mergeCell ref="N86:N90"/>
    <mergeCell ref="O86:O90"/>
    <mergeCell ref="P86:P90"/>
    <mergeCell ref="Q86:Q90"/>
    <mergeCell ref="M91:M96"/>
    <mergeCell ref="N91:N96"/>
    <mergeCell ref="O91:O96"/>
    <mergeCell ref="P91:P96"/>
    <mergeCell ref="Q91:Q96"/>
    <mergeCell ref="A86:A90"/>
    <mergeCell ref="E86:E90"/>
    <mergeCell ref="F86:F90"/>
    <mergeCell ref="G86:G90"/>
    <mergeCell ref="H86:H90"/>
    <mergeCell ref="I86:I90"/>
    <mergeCell ref="J86:J90"/>
    <mergeCell ref="K86:K90"/>
    <mergeCell ref="L86:L90"/>
    <mergeCell ref="C86:C96"/>
    <mergeCell ref="D86:D96"/>
    <mergeCell ref="L91:L96"/>
    <mergeCell ref="K91:K96"/>
    <mergeCell ref="J91:J96"/>
    <mergeCell ref="I91:I96"/>
    <mergeCell ref="H91:H96"/>
    <mergeCell ref="G91:G96"/>
    <mergeCell ref="F91:F96"/>
    <mergeCell ref="E91:E96"/>
    <mergeCell ref="A91:A96"/>
    <mergeCell ref="K75:K79"/>
    <mergeCell ref="L75:L79"/>
    <mergeCell ref="M75:M79"/>
    <mergeCell ref="N75:N79"/>
    <mergeCell ref="O75:O79"/>
    <mergeCell ref="P75:P79"/>
    <mergeCell ref="Q75:Q79"/>
    <mergeCell ref="A80:A85"/>
    <mergeCell ref="E80:E85"/>
    <mergeCell ref="F80:F85"/>
    <mergeCell ref="G80:G85"/>
    <mergeCell ref="H80:H85"/>
    <mergeCell ref="I80:I85"/>
    <mergeCell ref="J80:J85"/>
    <mergeCell ref="K80:K85"/>
    <mergeCell ref="L80:L85"/>
    <mergeCell ref="M80:M85"/>
    <mergeCell ref="N80:N85"/>
    <mergeCell ref="O80:O85"/>
    <mergeCell ref="P80:P85"/>
    <mergeCell ref="Q80:Q85"/>
    <mergeCell ref="H75:H79"/>
    <mergeCell ref="I75:I79"/>
    <mergeCell ref="J75:J79"/>
    <mergeCell ref="H69:H74"/>
    <mergeCell ref="I69:I74"/>
    <mergeCell ref="J69:J74"/>
    <mergeCell ref="K69:K74"/>
    <mergeCell ref="L69:L74"/>
    <mergeCell ref="M69:M74"/>
    <mergeCell ref="N69:N74"/>
    <mergeCell ref="O69:O74"/>
    <mergeCell ref="P69:P74"/>
    <mergeCell ref="M64:M68"/>
    <mergeCell ref="N64:N68"/>
    <mergeCell ref="O64:O68"/>
    <mergeCell ref="P64:P68"/>
    <mergeCell ref="Q64:Q68"/>
    <mergeCell ref="A55:A60"/>
    <mergeCell ref="E55:E60"/>
    <mergeCell ref="F55:F60"/>
    <mergeCell ref="G55:G60"/>
    <mergeCell ref="H55:H60"/>
    <mergeCell ref="A64:A68"/>
    <mergeCell ref="E64:E68"/>
    <mergeCell ref="F64:F68"/>
    <mergeCell ref="G64:G68"/>
    <mergeCell ref="H64:H68"/>
    <mergeCell ref="I64:I68"/>
    <mergeCell ref="J64:J68"/>
    <mergeCell ref="K64:K68"/>
    <mergeCell ref="L64:L68"/>
    <mergeCell ref="I55:I60"/>
    <mergeCell ref="J55:J60"/>
    <mergeCell ref="K55:K60"/>
    <mergeCell ref="L55:L60"/>
    <mergeCell ref="M55:M60"/>
    <mergeCell ref="M44:M49"/>
    <mergeCell ref="N44:N49"/>
    <mergeCell ref="O44:O49"/>
    <mergeCell ref="P44:P49"/>
    <mergeCell ref="Q44:Q49"/>
    <mergeCell ref="M50:M54"/>
    <mergeCell ref="N50:N54"/>
    <mergeCell ref="O50:O54"/>
    <mergeCell ref="P50:P54"/>
    <mergeCell ref="Q50:Q54"/>
    <mergeCell ref="N55:N60"/>
    <mergeCell ref="O55:O60"/>
    <mergeCell ref="P55:P60"/>
    <mergeCell ref="Q55:Q60"/>
    <mergeCell ref="A50:A54"/>
    <mergeCell ref="E50:E54"/>
    <mergeCell ref="F50:F54"/>
    <mergeCell ref="G50:G54"/>
    <mergeCell ref="H50:H54"/>
    <mergeCell ref="I50:I54"/>
    <mergeCell ref="J50:J54"/>
    <mergeCell ref="K50:K54"/>
    <mergeCell ref="L50:L54"/>
    <mergeCell ref="A44:A49"/>
    <mergeCell ref="E44:E49"/>
    <mergeCell ref="F44:F49"/>
    <mergeCell ref="G44:G49"/>
    <mergeCell ref="H44:H49"/>
    <mergeCell ref="I44:I49"/>
    <mergeCell ref="J44:J49"/>
    <mergeCell ref="K44:K49"/>
    <mergeCell ref="L44:L49"/>
    <mergeCell ref="A39:A43"/>
    <mergeCell ref="E39:E43"/>
    <mergeCell ref="F39:F43"/>
    <mergeCell ref="G39:G43"/>
    <mergeCell ref="H39:H43"/>
    <mergeCell ref="I39:I43"/>
    <mergeCell ref="J39:J43"/>
    <mergeCell ref="K39:K43"/>
    <mergeCell ref="L39:L43"/>
    <mergeCell ref="M33:M38"/>
    <mergeCell ref="N33:N38"/>
    <mergeCell ref="O33:O38"/>
    <mergeCell ref="P33:P38"/>
    <mergeCell ref="Q33:Q38"/>
    <mergeCell ref="C28:C38"/>
    <mergeCell ref="D28:D38"/>
    <mergeCell ref="A28:A32"/>
    <mergeCell ref="E28:E32"/>
    <mergeCell ref="F28:F32"/>
    <mergeCell ref="G28:G32"/>
    <mergeCell ref="A33:A38"/>
    <mergeCell ref="E33:E38"/>
    <mergeCell ref="F33:F38"/>
    <mergeCell ref="G33:G38"/>
    <mergeCell ref="H33:H38"/>
    <mergeCell ref="I33:I38"/>
    <mergeCell ref="J33:J38"/>
    <mergeCell ref="K33:K38"/>
    <mergeCell ref="L33:L38"/>
    <mergeCell ref="A17:A21"/>
    <mergeCell ref="E17:E21"/>
    <mergeCell ref="F17:F21"/>
    <mergeCell ref="G17:G21"/>
    <mergeCell ref="H17:H21"/>
    <mergeCell ref="L17:L21"/>
    <mergeCell ref="A22:A27"/>
    <mergeCell ref="E22:E27"/>
    <mergeCell ref="F22:F27"/>
    <mergeCell ref="G22:G27"/>
    <mergeCell ref="H22:H27"/>
    <mergeCell ref="I22:I27"/>
    <mergeCell ref="J22:J27"/>
    <mergeCell ref="K22:K27"/>
    <mergeCell ref="L22:L27"/>
    <mergeCell ref="A14:D14"/>
    <mergeCell ref="P62:P63"/>
    <mergeCell ref="Q62:Q63"/>
    <mergeCell ref="K15:K16"/>
    <mergeCell ref="A15:A16"/>
    <mergeCell ref="C15:C16"/>
    <mergeCell ref="D15:D16"/>
    <mergeCell ref="E15:E16"/>
    <mergeCell ref="G62:G63"/>
    <mergeCell ref="H62:H63"/>
    <mergeCell ref="I62:I63"/>
    <mergeCell ref="L15:L16"/>
    <mergeCell ref="F15:F16"/>
    <mergeCell ref="G15:G16"/>
    <mergeCell ref="N15:N16"/>
    <mergeCell ref="O15:O16"/>
    <mergeCell ref="P15:P16"/>
    <mergeCell ref="Q15:Q16"/>
    <mergeCell ref="E62:E63"/>
    <mergeCell ref="F62:F63"/>
    <mergeCell ref="M17:M21"/>
    <mergeCell ref="N17:N21"/>
    <mergeCell ref="O17:O21"/>
    <mergeCell ref="A62:A63"/>
    <mergeCell ref="C62:C63"/>
    <mergeCell ref="D50:D60"/>
    <mergeCell ref="B15:B16"/>
    <mergeCell ref="B62:B63"/>
    <mergeCell ref="O62:O63"/>
    <mergeCell ref="O39:O43"/>
    <mergeCell ref="P39:P43"/>
    <mergeCell ref="Q39:Q43"/>
    <mergeCell ref="Q69:Q74"/>
    <mergeCell ref="M62:M63"/>
    <mergeCell ref="B17:B27"/>
    <mergeCell ref="C17:C27"/>
    <mergeCell ref="D17:D27"/>
    <mergeCell ref="J62:J63"/>
    <mergeCell ref="K62:K63"/>
    <mergeCell ref="L62:L63"/>
    <mergeCell ref="B39:B49"/>
    <mergeCell ref="D62:D63"/>
    <mergeCell ref="M22:M27"/>
    <mergeCell ref="N22:N27"/>
    <mergeCell ref="O22:O27"/>
    <mergeCell ref="P22:P27"/>
    <mergeCell ref="Q22:Q27"/>
    <mergeCell ref="N28:N32"/>
    <mergeCell ref="A69:A74"/>
    <mergeCell ref="E69:E74"/>
    <mergeCell ref="F69:F74"/>
    <mergeCell ref="G69:G74"/>
    <mergeCell ref="B75:B85"/>
    <mergeCell ref="C75:C85"/>
    <mergeCell ref="D75:D85"/>
    <mergeCell ref="A75:A79"/>
    <mergeCell ref="E75:E79"/>
    <mergeCell ref="F75:F79"/>
    <mergeCell ref="G75:G79"/>
    <mergeCell ref="U15:U16"/>
    <mergeCell ref="H28:H32"/>
    <mergeCell ref="I28:I32"/>
    <mergeCell ref="J28:J32"/>
    <mergeCell ref="K28:K32"/>
    <mergeCell ref="L28:L32"/>
    <mergeCell ref="M28:M32"/>
    <mergeCell ref="I17:I21"/>
    <mergeCell ref="J17:J21"/>
    <mergeCell ref="K17:K21"/>
    <mergeCell ref="P17:P21"/>
    <mergeCell ref="Q17:Q21"/>
    <mergeCell ref="O28:O32"/>
    <mergeCell ref="P28:P32"/>
    <mergeCell ref="Q28:Q32"/>
    <mergeCell ref="R15:R16"/>
    <mergeCell ref="S15:S16"/>
    <mergeCell ref="R17:R21"/>
    <mergeCell ref="S17:S21"/>
    <mergeCell ref="R22:R27"/>
    <mergeCell ref="S22:S27"/>
    <mergeCell ref="R28:R32"/>
    <mergeCell ref="S28:S32"/>
    <mergeCell ref="T14:U14"/>
    <mergeCell ref="A61:D61"/>
    <mergeCell ref="B97:B107"/>
    <mergeCell ref="C97:C107"/>
    <mergeCell ref="D97:D107"/>
    <mergeCell ref="B50:B60"/>
    <mergeCell ref="C50:C60"/>
    <mergeCell ref="T62:T63"/>
    <mergeCell ref="U62:U63"/>
    <mergeCell ref="B86:B96"/>
    <mergeCell ref="N62:N63"/>
    <mergeCell ref="B64:B74"/>
    <mergeCell ref="C64:C74"/>
    <mergeCell ref="D64:D74"/>
    <mergeCell ref="M39:M43"/>
    <mergeCell ref="N39:N43"/>
    <mergeCell ref="C39:C49"/>
    <mergeCell ref="D39:D49"/>
    <mergeCell ref="B28:B38"/>
    <mergeCell ref="M15:M16"/>
    <mergeCell ref="H15:H16"/>
    <mergeCell ref="I15:I16"/>
    <mergeCell ref="J15:J16"/>
    <mergeCell ref="T15:T16"/>
    <mergeCell ref="R33:R38"/>
    <mergeCell ref="S33:S38"/>
    <mergeCell ref="R39:R43"/>
    <mergeCell ref="S39:S43"/>
    <mergeCell ref="R44:R49"/>
    <mergeCell ref="S44:S49"/>
    <mergeCell ref="R50:R54"/>
    <mergeCell ref="S50:S54"/>
    <mergeCell ref="R55:R60"/>
    <mergeCell ref="S55:S60"/>
    <mergeCell ref="R62:R63"/>
    <mergeCell ref="S62:S63"/>
    <mergeCell ref="R91:R96"/>
    <mergeCell ref="S91:S96"/>
    <mergeCell ref="R97:R101"/>
    <mergeCell ref="S97:S101"/>
    <mergeCell ref="R102:R107"/>
    <mergeCell ref="S102:S107"/>
    <mergeCell ref="R110:R115"/>
    <mergeCell ref="R64:R68"/>
    <mergeCell ref="S64:S68"/>
    <mergeCell ref="R69:R74"/>
    <mergeCell ref="S69:S74"/>
    <mergeCell ref="R75:R79"/>
    <mergeCell ref="S75:S79"/>
    <mergeCell ref="R80:R85"/>
    <mergeCell ref="S80:S85"/>
    <mergeCell ref="R86:R90"/>
    <mergeCell ref="S86:S90"/>
  </mergeCells>
  <pageMargins left="0.23622047244094491" right="0.23622047244094491" top="0" bottom="0" header="0" footer="0"/>
  <pageSetup paperSize="8" scale="44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15"/>
  <sheetViews>
    <sheetView showGridLines="0" zoomScale="50" zoomScaleNormal="50" workbookViewId="0">
      <selection activeCell="B1" sqref="B1:D8"/>
    </sheetView>
  </sheetViews>
  <sheetFormatPr defaultColWidth="11.5703125" defaultRowHeight="12.75"/>
  <cols>
    <col min="1" max="4" width="31.42578125" style="1" customWidth="1"/>
    <col min="5" max="15" width="8.42578125" style="1" customWidth="1"/>
    <col min="16" max="16" width="17.28515625" style="1" customWidth="1"/>
    <col min="17" max="17" width="17.28515625" style="104" customWidth="1"/>
    <col min="18" max="18" width="20.5703125" style="144" customWidth="1"/>
    <col min="19" max="19" width="30.28515625" style="104" customWidth="1"/>
    <col min="20" max="20" width="24.28515625" style="1" customWidth="1"/>
    <col min="21" max="21" width="10" style="1" customWidth="1"/>
    <col min="22" max="24" width="11.42578125" style="1" customWidth="1"/>
    <col min="25" max="258" width="11.42578125" style="1"/>
    <col min="259" max="259" width="26.28515625" style="1" customWidth="1"/>
    <col min="260" max="260" width="23.7109375" style="1" customWidth="1"/>
    <col min="261" max="261" width="29" style="1" customWidth="1"/>
    <col min="262" max="272" width="7.7109375" style="1" customWidth="1"/>
    <col min="273" max="273" width="15.28515625" style="1" customWidth="1"/>
    <col min="274" max="274" width="15.42578125" style="1" customWidth="1"/>
    <col min="275" max="275" width="20" style="1" customWidth="1"/>
    <col min="276" max="514" width="11.42578125" style="1"/>
    <col min="515" max="515" width="26.28515625" style="1" customWidth="1"/>
    <col min="516" max="516" width="23.7109375" style="1" customWidth="1"/>
    <col min="517" max="517" width="29" style="1" customWidth="1"/>
    <col min="518" max="528" width="7.7109375" style="1" customWidth="1"/>
    <col min="529" max="529" width="15.28515625" style="1" customWidth="1"/>
    <col min="530" max="530" width="15.42578125" style="1" customWidth="1"/>
    <col min="531" max="531" width="20" style="1" customWidth="1"/>
    <col min="532" max="770" width="11.42578125" style="1"/>
    <col min="771" max="771" width="26.28515625" style="1" customWidth="1"/>
    <col min="772" max="772" width="23.7109375" style="1" customWidth="1"/>
    <col min="773" max="773" width="29" style="1" customWidth="1"/>
    <col min="774" max="784" width="7.7109375" style="1" customWidth="1"/>
    <col min="785" max="785" width="15.28515625" style="1" customWidth="1"/>
    <col min="786" max="786" width="15.42578125" style="1" customWidth="1"/>
    <col min="787" max="787" width="20" style="1" customWidth="1"/>
    <col min="788" max="1026" width="11.42578125" style="1"/>
    <col min="1027" max="1027" width="26.28515625" style="1" customWidth="1"/>
    <col min="1028" max="1028" width="23.7109375" style="1" customWidth="1"/>
    <col min="1029" max="1029" width="29" style="1" customWidth="1"/>
    <col min="1030" max="1040" width="7.7109375" style="1" customWidth="1"/>
    <col min="1041" max="1041" width="15.28515625" style="1" customWidth="1"/>
    <col min="1042" max="1042" width="15.42578125" style="1" customWidth="1"/>
    <col min="1043" max="1043" width="20" style="1" customWidth="1"/>
    <col min="1044" max="1282" width="11.42578125" style="1"/>
    <col min="1283" max="1283" width="26.28515625" style="1" customWidth="1"/>
    <col min="1284" max="1284" width="23.7109375" style="1" customWidth="1"/>
    <col min="1285" max="1285" width="29" style="1" customWidth="1"/>
    <col min="1286" max="1296" width="7.7109375" style="1" customWidth="1"/>
    <col min="1297" max="1297" width="15.28515625" style="1" customWidth="1"/>
    <col min="1298" max="1298" width="15.42578125" style="1" customWidth="1"/>
    <col min="1299" max="1299" width="20" style="1" customWidth="1"/>
    <col min="1300" max="1538" width="11.42578125" style="1"/>
    <col min="1539" max="1539" width="26.28515625" style="1" customWidth="1"/>
    <col min="1540" max="1540" width="23.7109375" style="1" customWidth="1"/>
    <col min="1541" max="1541" width="29" style="1" customWidth="1"/>
    <col min="1542" max="1552" width="7.7109375" style="1" customWidth="1"/>
    <col min="1553" max="1553" width="15.28515625" style="1" customWidth="1"/>
    <col min="1554" max="1554" width="15.42578125" style="1" customWidth="1"/>
    <col min="1555" max="1555" width="20" style="1" customWidth="1"/>
    <col min="1556" max="1794" width="11.42578125" style="1"/>
    <col min="1795" max="1795" width="26.28515625" style="1" customWidth="1"/>
    <col min="1796" max="1796" width="23.7109375" style="1" customWidth="1"/>
    <col min="1797" max="1797" width="29" style="1" customWidth="1"/>
    <col min="1798" max="1808" width="7.7109375" style="1" customWidth="1"/>
    <col min="1809" max="1809" width="15.28515625" style="1" customWidth="1"/>
    <col min="1810" max="1810" width="15.42578125" style="1" customWidth="1"/>
    <col min="1811" max="1811" width="20" style="1" customWidth="1"/>
    <col min="1812" max="2050" width="11.42578125" style="1"/>
    <col min="2051" max="2051" width="26.28515625" style="1" customWidth="1"/>
    <col min="2052" max="2052" width="23.7109375" style="1" customWidth="1"/>
    <col min="2053" max="2053" width="29" style="1" customWidth="1"/>
    <col min="2054" max="2064" width="7.7109375" style="1" customWidth="1"/>
    <col min="2065" max="2065" width="15.28515625" style="1" customWidth="1"/>
    <col min="2066" max="2066" width="15.42578125" style="1" customWidth="1"/>
    <col min="2067" max="2067" width="20" style="1" customWidth="1"/>
    <col min="2068" max="2306" width="11.42578125" style="1"/>
    <col min="2307" max="2307" width="26.28515625" style="1" customWidth="1"/>
    <col min="2308" max="2308" width="23.7109375" style="1" customWidth="1"/>
    <col min="2309" max="2309" width="29" style="1" customWidth="1"/>
    <col min="2310" max="2320" width="7.7109375" style="1" customWidth="1"/>
    <col min="2321" max="2321" width="15.28515625" style="1" customWidth="1"/>
    <col min="2322" max="2322" width="15.42578125" style="1" customWidth="1"/>
    <col min="2323" max="2323" width="20" style="1" customWidth="1"/>
    <col min="2324" max="2562" width="11.42578125" style="1"/>
    <col min="2563" max="2563" width="26.28515625" style="1" customWidth="1"/>
    <col min="2564" max="2564" width="23.7109375" style="1" customWidth="1"/>
    <col min="2565" max="2565" width="29" style="1" customWidth="1"/>
    <col min="2566" max="2576" width="7.7109375" style="1" customWidth="1"/>
    <col min="2577" max="2577" width="15.28515625" style="1" customWidth="1"/>
    <col min="2578" max="2578" width="15.42578125" style="1" customWidth="1"/>
    <col min="2579" max="2579" width="20" style="1" customWidth="1"/>
    <col min="2580" max="2818" width="11.42578125" style="1"/>
    <col min="2819" max="2819" width="26.28515625" style="1" customWidth="1"/>
    <col min="2820" max="2820" width="23.7109375" style="1" customWidth="1"/>
    <col min="2821" max="2821" width="29" style="1" customWidth="1"/>
    <col min="2822" max="2832" width="7.7109375" style="1" customWidth="1"/>
    <col min="2833" max="2833" width="15.28515625" style="1" customWidth="1"/>
    <col min="2834" max="2834" width="15.42578125" style="1" customWidth="1"/>
    <col min="2835" max="2835" width="20" style="1" customWidth="1"/>
    <col min="2836" max="3074" width="11.42578125" style="1"/>
    <col min="3075" max="3075" width="26.28515625" style="1" customWidth="1"/>
    <col min="3076" max="3076" width="23.7109375" style="1" customWidth="1"/>
    <col min="3077" max="3077" width="29" style="1" customWidth="1"/>
    <col min="3078" max="3088" width="7.7109375" style="1" customWidth="1"/>
    <col min="3089" max="3089" width="15.28515625" style="1" customWidth="1"/>
    <col min="3090" max="3090" width="15.42578125" style="1" customWidth="1"/>
    <col min="3091" max="3091" width="20" style="1" customWidth="1"/>
    <col min="3092" max="3330" width="11.42578125" style="1"/>
    <col min="3331" max="3331" width="26.28515625" style="1" customWidth="1"/>
    <col min="3332" max="3332" width="23.7109375" style="1" customWidth="1"/>
    <col min="3333" max="3333" width="29" style="1" customWidth="1"/>
    <col min="3334" max="3344" width="7.7109375" style="1" customWidth="1"/>
    <col min="3345" max="3345" width="15.28515625" style="1" customWidth="1"/>
    <col min="3346" max="3346" width="15.42578125" style="1" customWidth="1"/>
    <col min="3347" max="3347" width="20" style="1" customWidth="1"/>
    <col min="3348" max="3586" width="11.42578125" style="1"/>
    <col min="3587" max="3587" width="26.28515625" style="1" customWidth="1"/>
    <col min="3588" max="3588" width="23.7109375" style="1" customWidth="1"/>
    <col min="3589" max="3589" width="29" style="1" customWidth="1"/>
    <col min="3590" max="3600" width="7.7109375" style="1" customWidth="1"/>
    <col min="3601" max="3601" width="15.28515625" style="1" customWidth="1"/>
    <col min="3602" max="3602" width="15.42578125" style="1" customWidth="1"/>
    <col min="3603" max="3603" width="20" style="1" customWidth="1"/>
    <col min="3604" max="3842" width="11.42578125" style="1"/>
    <col min="3843" max="3843" width="26.28515625" style="1" customWidth="1"/>
    <col min="3844" max="3844" width="23.7109375" style="1" customWidth="1"/>
    <col min="3845" max="3845" width="29" style="1" customWidth="1"/>
    <col min="3846" max="3856" width="7.7109375" style="1" customWidth="1"/>
    <col min="3857" max="3857" width="15.28515625" style="1" customWidth="1"/>
    <col min="3858" max="3858" width="15.42578125" style="1" customWidth="1"/>
    <col min="3859" max="3859" width="20" style="1" customWidth="1"/>
    <col min="3860" max="4098" width="11.42578125" style="1"/>
    <col min="4099" max="4099" width="26.28515625" style="1" customWidth="1"/>
    <col min="4100" max="4100" width="23.7109375" style="1" customWidth="1"/>
    <col min="4101" max="4101" width="29" style="1" customWidth="1"/>
    <col min="4102" max="4112" width="7.7109375" style="1" customWidth="1"/>
    <col min="4113" max="4113" width="15.28515625" style="1" customWidth="1"/>
    <col min="4114" max="4114" width="15.42578125" style="1" customWidth="1"/>
    <col min="4115" max="4115" width="20" style="1" customWidth="1"/>
    <col min="4116" max="4354" width="11.42578125" style="1"/>
    <col min="4355" max="4355" width="26.28515625" style="1" customWidth="1"/>
    <col min="4356" max="4356" width="23.7109375" style="1" customWidth="1"/>
    <col min="4357" max="4357" width="29" style="1" customWidth="1"/>
    <col min="4358" max="4368" width="7.7109375" style="1" customWidth="1"/>
    <col min="4369" max="4369" width="15.28515625" style="1" customWidth="1"/>
    <col min="4370" max="4370" width="15.42578125" style="1" customWidth="1"/>
    <col min="4371" max="4371" width="20" style="1" customWidth="1"/>
    <col min="4372" max="4610" width="11.42578125" style="1"/>
    <col min="4611" max="4611" width="26.28515625" style="1" customWidth="1"/>
    <col min="4612" max="4612" width="23.7109375" style="1" customWidth="1"/>
    <col min="4613" max="4613" width="29" style="1" customWidth="1"/>
    <col min="4614" max="4624" width="7.7109375" style="1" customWidth="1"/>
    <col min="4625" max="4625" width="15.28515625" style="1" customWidth="1"/>
    <col min="4626" max="4626" width="15.42578125" style="1" customWidth="1"/>
    <col min="4627" max="4627" width="20" style="1" customWidth="1"/>
    <col min="4628" max="4866" width="11.42578125" style="1"/>
    <col min="4867" max="4867" width="26.28515625" style="1" customWidth="1"/>
    <col min="4868" max="4868" width="23.7109375" style="1" customWidth="1"/>
    <col min="4869" max="4869" width="29" style="1" customWidth="1"/>
    <col min="4870" max="4880" width="7.7109375" style="1" customWidth="1"/>
    <col min="4881" max="4881" width="15.28515625" style="1" customWidth="1"/>
    <col min="4882" max="4882" width="15.42578125" style="1" customWidth="1"/>
    <col min="4883" max="4883" width="20" style="1" customWidth="1"/>
    <col min="4884" max="5122" width="11.42578125" style="1"/>
    <col min="5123" max="5123" width="26.28515625" style="1" customWidth="1"/>
    <col min="5124" max="5124" width="23.7109375" style="1" customWidth="1"/>
    <col min="5125" max="5125" width="29" style="1" customWidth="1"/>
    <col min="5126" max="5136" width="7.7109375" style="1" customWidth="1"/>
    <col min="5137" max="5137" width="15.28515625" style="1" customWidth="1"/>
    <col min="5138" max="5138" width="15.42578125" style="1" customWidth="1"/>
    <col min="5139" max="5139" width="20" style="1" customWidth="1"/>
    <col min="5140" max="5378" width="11.42578125" style="1"/>
    <col min="5379" max="5379" width="26.28515625" style="1" customWidth="1"/>
    <col min="5380" max="5380" width="23.7109375" style="1" customWidth="1"/>
    <col min="5381" max="5381" width="29" style="1" customWidth="1"/>
    <col min="5382" max="5392" width="7.7109375" style="1" customWidth="1"/>
    <col min="5393" max="5393" width="15.28515625" style="1" customWidth="1"/>
    <col min="5394" max="5394" width="15.42578125" style="1" customWidth="1"/>
    <col min="5395" max="5395" width="20" style="1" customWidth="1"/>
    <col min="5396" max="5634" width="11.42578125" style="1"/>
    <col min="5635" max="5635" width="26.28515625" style="1" customWidth="1"/>
    <col min="5636" max="5636" width="23.7109375" style="1" customWidth="1"/>
    <col min="5637" max="5637" width="29" style="1" customWidth="1"/>
    <col min="5638" max="5648" width="7.7109375" style="1" customWidth="1"/>
    <col min="5649" max="5649" width="15.28515625" style="1" customWidth="1"/>
    <col min="5650" max="5650" width="15.42578125" style="1" customWidth="1"/>
    <col min="5651" max="5651" width="20" style="1" customWidth="1"/>
    <col min="5652" max="5890" width="11.42578125" style="1"/>
    <col min="5891" max="5891" width="26.28515625" style="1" customWidth="1"/>
    <col min="5892" max="5892" width="23.7109375" style="1" customWidth="1"/>
    <col min="5893" max="5893" width="29" style="1" customWidth="1"/>
    <col min="5894" max="5904" width="7.7109375" style="1" customWidth="1"/>
    <col min="5905" max="5905" width="15.28515625" style="1" customWidth="1"/>
    <col min="5906" max="5906" width="15.42578125" style="1" customWidth="1"/>
    <col min="5907" max="5907" width="20" style="1" customWidth="1"/>
    <col min="5908" max="6146" width="11.42578125" style="1"/>
    <col min="6147" max="6147" width="26.28515625" style="1" customWidth="1"/>
    <col min="6148" max="6148" width="23.7109375" style="1" customWidth="1"/>
    <col min="6149" max="6149" width="29" style="1" customWidth="1"/>
    <col min="6150" max="6160" width="7.7109375" style="1" customWidth="1"/>
    <col min="6161" max="6161" width="15.28515625" style="1" customWidth="1"/>
    <col min="6162" max="6162" width="15.42578125" style="1" customWidth="1"/>
    <col min="6163" max="6163" width="20" style="1" customWidth="1"/>
    <col min="6164" max="6402" width="11.42578125" style="1"/>
    <col min="6403" max="6403" width="26.28515625" style="1" customWidth="1"/>
    <col min="6404" max="6404" width="23.7109375" style="1" customWidth="1"/>
    <col min="6405" max="6405" width="29" style="1" customWidth="1"/>
    <col min="6406" max="6416" width="7.7109375" style="1" customWidth="1"/>
    <col min="6417" max="6417" width="15.28515625" style="1" customWidth="1"/>
    <col min="6418" max="6418" width="15.42578125" style="1" customWidth="1"/>
    <col min="6419" max="6419" width="20" style="1" customWidth="1"/>
    <col min="6420" max="6658" width="11.42578125" style="1"/>
    <col min="6659" max="6659" width="26.28515625" style="1" customWidth="1"/>
    <col min="6660" max="6660" width="23.7109375" style="1" customWidth="1"/>
    <col min="6661" max="6661" width="29" style="1" customWidth="1"/>
    <col min="6662" max="6672" width="7.7109375" style="1" customWidth="1"/>
    <col min="6673" max="6673" width="15.28515625" style="1" customWidth="1"/>
    <col min="6674" max="6674" width="15.42578125" style="1" customWidth="1"/>
    <col min="6675" max="6675" width="20" style="1" customWidth="1"/>
    <col min="6676" max="6914" width="11.42578125" style="1"/>
    <col min="6915" max="6915" width="26.28515625" style="1" customWidth="1"/>
    <col min="6916" max="6916" width="23.7109375" style="1" customWidth="1"/>
    <col min="6917" max="6917" width="29" style="1" customWidth="1"/>
    <col min="6918" max="6928" width="7.7109375" style="1" customWidth="1"/>
    <col min="6929" max="6929" width="15.28515625" style="1" customWidth="1"/>
    <col min="6930" max="6930" width="15.42578125" style="1" customWidth="1"/>
    <col min="6931" max="6931" width="20" style="1" customWidth="1"/>
    <col min="6932" max="7170" width="11.42578125" style="1"/>
    <col min="7171" max="7171" width="26.28515625" style="1" customWidth="1"/>
    <col min="7172" max="7172" width="23.7109375" style="1" customWidth="1"/>
    <col min="7173" max="7173" width="29" style="1" customWidth="1"/>
    <col min="7174" max="7184" width="7.7109375" style="1" customWidth="1"/>
    <col min="7185" max="7185" width="15.28515625" style="1" customWidth="1"/>
    <col min="7186" max="7186" width="15.42578125" style="1" customWidth="1"/>
    <col min="7187" max="7187" width="20" style="1" customWidth="1"/>
    <col min="7188" max="7426" width="11.42578125" style="1"/>
    <col min="7427" max="7427" width="26.28515625" style="1" customWidth="1"/>
    <col min="7428" max="7428" width="23.7109375" style="1" customWidth="1"/>
    <col min="7429" max="7429" width="29" style="1" customWidth="1"/>
    <col min="7430" max="7440" width="7.7109375" style="1" customWidth="1"/>
    <col min="7441" max="7441" width="15.28515625" style="1" customWidth="1"/>
    <col min="7442" max="7442" width="15.42578125" style="1" customWidth="1"/>
    <col min="7443" max="7443" width="20" style="1" customWidth="1"/>
    <col min="7444" max="7682" width="11.42578125" style="1"/>
    <col min="7683" max="7683" width="26.28515625" style="1" customWidth="1"/>
    <col min="7684" max="7684" width="23.7109375" style="1" customWidth="1"/>
    <col min="7685" max="7685" width="29" style="1" customWidth="1"/>
    <col min="7686" max="7696" width="7.7109375" style="1" customWidth="1"/>
    <col min="7697" max="7697" width="15.28515625" style="1" customWidth="1"/>
    <col min="7698" max="7698" width="15.42578125" style="1" customWidth="1"/>
    <col min="7699" max="7699" width="20" style="1" customWidth="1"/>
    <col min="7700" max="7938" width="11.42578125" style="1"/>
    <col min="7939" max="7939" width="26.28515625" style="1" customWidth="1"/>
    <col min="7940" max="7940" width="23.7109375" style="1" customWidth="1"/>
    <col min="7941" max="7941" width="29" style="1" customWidth="1"/>
    <col min="7942" max="7952" width="7.7109375" style="1" customWidth="1"/>
    <col min="7953" max="7953" width="15.28515625" style="1" customWidth="1"/>
    <col min="7954" max="7954" width="15.42578125" style="1" customWidth="1"/>
    <col min="7955" max="7955" width="20" style="1" customWidth="1"/>
    <col min="7956" max="8194" width="11.42578125" style="1"/>
    <col min="8195" max="8195" width="26.28515625" style="1" customWidth="1"/>
    <col min="8196" max="8196" width="23.7109375" style="1" customWidth="1"/>
    <col min="8197" max="8197" width="29" style="1" customWidth="1"/>
    <col min="8198" max="8208" width="7.7109375" style="1" customWidth="1"/>
    <col min="8209" max="8209" width="15.28515625" style="1" customWidth="1"/>
    <col min="8210" max="8210" width="15.42578125" style="1" customWidth="1"/>
    <col min="8211" max="8211" width="20" style="1" customWidth="1"/>
    <col min="8212" max="8450" width="11.42578125" style="1"/>
    <col min="8451" max="8451" width="26.28515625" style="1" customWidth="1"/>
    <col min="8452" max="8452" width="23.7109375" style="1" customWidth="1"/>
    <col min="8453" max="8453" width="29" style="1" customWidth="1"/>
    <col min="8454" max="8464" width="7.7109375" style="1" customWidth="1"/>
    <col min="8465" max="8465" width="15.28515625" style="1" customWidth="1"/>
    <col min="8466" max="8466" width="15.42578125" style="1" customWidth="1"/>
    <col min="8467" max="8467" width="20" style="1" customWidth="1"/>
    <col min="8468" max="8706" width="11.42578125" style="1"/>
    <col min="8707" max="8707" width="26.28515625" style="1" customWidth="1"/>
    <col min="8708" max="8708" width="23.7109375" style="1" customWidth="1"/>
    <col min="8709" max="8709" width="29" style="1" customWidth="1"/>
    <col min="8710" max="8720" width="7.7109375" style="1" customWidth="1"/>
    <col min="8721" max="8721" width="15.28515625" style="1" customWidth="1"/>
    <col min="8722" max="8722" width="15.42578125" style="1" customWidth="1"/>
    <col min="8723" max="8723" width="20" style="1" customWidth="1"/>
    <col min="8724" max="8962" width="11.42578125" style="1"/>
    <col min="8963" max="8963" width="26.28515625" style="1" customWidth="1"/>
    <col min="8964" max="8964" width="23.7109375" style="1" customWidth="1"/>
    <col min="8965" max="8965" width="29" style="1" customWidth="1"/>
    <col min="8966" max="8976" width="7.7109375" style="1" customWidth="1"/>
    <col min="8977" max="8977" width="15.28515625" style="1" customWidth="1"/>
    <col min="8978" max="8978" width="15.42578125" style="1" customWidth="1"/>
    <col min="8979" max="8979" width="20" style="1" customWidth="1"/>
    <col min="8980" max="9218" width="11.42578125" style="1"/>
    <col min="9219" max="9219" width="26.28515625" style="1" customWidth="1"/>
    <col min="9220" max="9220" width="23.7109375" style="1" customWidth="1"/>
    <col min="9221" max="9221" width="29" style="1" customWidth="1"/>
    <col min="9222" max="9232" width="7.7109375" style="1" customWidth="1"/>
    <col min="9233" max="9233" width="15.28515625" style="1" customWidth="1"/>
    <col min="9234" max="9234" width="15.42578125" style="1" customWidth="1"/>
    <col min="9235" max="9235" width="20" style="1" customWidth="1"/>
    <col min="9236" max="9474" width="11.42578125" style="1"/>
    <col min="9475" max="9475" width="26.28515625" style="1" customWidth="1"/>
    <col min="9476" max="9476" width="23.7109375" style="1" customWidth="1"/>
    <col min="9477" max="9477" width="29" style="1" customWidth="1"/>
    <col min="9478" max="9488" width="7.7109375" style="1" customWidth="1"/>
    <col min="9489" max="9489" width="15.28515625" style="1" customWidth="1"/>
    <col min="9490" max="9490" width="15.42578125" style="1" customWidth="1"/>
    <col min="9491" max="9491" width="20" style="1" customWidth="1"/>
    <col min="9492" max="9730" width="11.42578125" style="1"/>
    <col min="9731" max="9731" width="26.28515625" style="1" customWidth="1"/>
    <col min="9732" max="9732" width="23.7109375" style="1" customWidth="1"/>
    <col min="9733" max="9733" width="29" style="1" customWidth="1"/>
    <col min="9734" max="9744" width="7.7109375" style="1" customWidth="1"/>
    <col min="9745" max="9745" width="15.28515625" style="1" customWidth="1"/>
    <col min="9746" max="9746" width="15.42578125" style="1" customWidth="1"/>
    <col min="9747" max="9747" width="20" style="1" customWidth="1"/>
    <col min="9748" max="9986" width="11.42578125" style="1"/>
    <col min="9987" max="9987" width="26.28515625" style="1" customWidth="1"/>
    <col min="9988" max="9988" width="23.7109375" style="1" customWidth="1"/>
    <col min="9989" max="9989" width="29" style="1" customWidth="1"/>
    <col min="9990" max="10000" width="7.7109375" style="1" customWidth="1"/>
    <col min="10001" max="10001" width="15.28515625" style="1" customWidth="1"/>
    <col min="10002" max="10002" width="15.42578125" style="1" customWidth="1"/>
    <col min="10003" max="10003" width="20" style="1" customWidth="1"/>
    <col min="10004" max="10242" width="11.42578125" style="1"/>
    <col min="10243" max="10243" width="26.28515625" style="1" customWidth="1"/>
    <col min="10244" max="10244" width="23.7109375" style="1" customWidth="1"/>
    <col min="10245" max="10245" width="29" style="1" customWidth="1"/>
    <col min="10246" max="10256" width="7.7109375" style="1" customWidth="1"/>
    <col min="10257" max="10257" width="15.28515625" style="1" customWidth="1"/>
    <col min="10258" max="10258" width="15.42578125" style="1" customWidth="1"/>
    <col min="10259" max="10259" width="20" style="1" customWidth="1"/>
    <col min="10260" max="10498" width="11.42578125" style="1"/>
    <col min="10499" max="10499" width="26.28515625" style="1" customWidth="1"/>
    <col min="10500" max="10500" width="23.7109375" style="1" customWidth="1"/>
    <col min="10501" max="10501" width="29" style="1" customWidth="1"/>
    <col min="10502" max="10512" width="7.7109375" style="1" customWidth="1"/>
    <col min="10513" max="10513" width="15.28515625" style="1" customWidth="1"/>
    <col min="10514" max="10514" width="15.42578125" style="1" customWidth="1"/>
    <col min="10515" max="10515" width="20" style="1" customWidth="1"/>
    <col min="10516" max="10754" width="11.42578125" style="1"/>
    <col min="10755" max="10755" width="26.28515625" style="1" customWidth="1"/>
    <col min="10756" max="10756" width="23.7109375" style="1" customWidth="1"/>
    <col min="10757" max="10757" width="29" style="1" customWidth="1"/>
    <col min="10758" max="10768" width="7.7109375" style="1" customWidth="1"/>
    <col min="10769" max="10769" width="15.28515625" style="1" customWidth="1"/>
    <col min="10770" max="10770" width="15.42578125" style="1" customWidth="1"/>
    <col min="10771" max="10771" width="20" style="1" customWidth="1"/>
    <col min="10772" max="11010" width="11.42578125" style="1"/>
    <col min="11011" max="11011" width="26.28515625" style="1" customWidth="1"/>
    <col min="11012" max="11012" width="23.7109375" style="1" customWidth="1"/>
    <col min="11013" max="11013" width="29" style="1" customWidth="1"/>
    <col min="11014" max="11024" width="7.7109375" style="1" customWidth="1"/>
    <col min="11025" max="11025" width="15.28515625" style="1" customWidth="1"/>
    <col min="11026" max="11026" width="15.42578125" style="1" customWidth="1"/>
    <col min="11027" max="11027" width="20" style="1" customWidth="1"/>
    <col min="11028" max="11266" width="11.42578125" style="1"/>
    <col min="11267" max="11267" width="26.28515625" style="1" customWidth="1"/>
    <col min="11268" max="11268" width="23.7109375" style="1" customWidth="1"/>
    <col min="11269" max="11269" width="29" style="1" customWidth="1"/>
    <col min="11270" max="11280" width="7.7109375" style="1" customWidth="1"/>
    <col min="11281" max="11281" width="15.28515625" style="1" customWidth="1"/>
    <col min="11282" max="11282" width="15.42578125" style="1" customWidth="1"/>
    <col min="11283" max="11283" width="20" style="1" customWidth="1"/>
    <col min="11284" max="11522" width="11.42578125" style="1"/>
    <col min="11523" max="11523" width="26.28515625" style="1" customWidth="1"/>
    <col min="11524" max="11524" width="23.7109375" style="1" customWidth="1"/>
    <col min="11525" max="11525" width="29" style="1" customWidth="1"/>
    <col min="11526" max="11536" width="7.7109375" style="1" customWidth="1"/>
    <col min="11537" max="11537" width="15.28515625" style="1" customWidth="1"/>
    <col min="11538" max="11538" width="15.42578125" style="1" customWidth="1"/>
    <col min="11539" max="11539" width="20" style="1" customWidth="1"/>
    <col min="11540" max="11778" width="11.42578125" style="1"/>
    <col min="11779" max="11779" width="26.28515625" style="1" customWidth="1"/>
    <col min="11780" max="11780" width="23.7109375" style="1" customWidth="1"/>
    <col min="11781" max="11781" width="29" style="1" customWidth="1"/>
    <col min="11782" max="11792" width="7.7109375" style="1" customWidth="1"/>
    <col min="11793" max="11793" width="15.28515625" style="1" customWidth="1"/>
    <col min="11794" max="11794" width="15.42578125" style="1" customWidth="1"/>
    <col min="11795" max="11795" width="20" style="1" customWidth="1"/>
    <col min="11796" max="12034" width="11.42578125" style="1"/>
    <col min="12035" max="12035" width="26.28515625" style="1" customWidth="1"/>
    <col min="12036" max="12036" width="23.7109375" style="1" customWidth="1"/>
    <col min="12037" max="12037" width="29" style="1" customWidth="1"/>
    <col min="12038" max="12048" width="7.7109375" style="1" customWidth="1"/>
    <col min="12049" max="12049" width="15.28515625" style="1" customWidth="1"/>
    <col min="12050" max="12050" width="15.42578125" style="1" customWidth="1"/>
    <col min="12051" max="12051" width="20" style="1" customWidth="1"/>
    <col min="12052" max="12290" width="11.42578125" style="1"/>
    <col min="12291" max="12291" width="26.28515625" style="1" customWidth="1"/>
    <col min="12292" max="12292" width="23.7109375" style="1" customWidth="1"/>
    <col min="12293" max="12293" width="29" style="1" customWidth="1"/>
    <col min="12294" max="12304" width="7.7109375" style="1" customWidth="1"/>
    <col min="12305" max="12305" width="15.28515625" style="1" customWidth="1"/>
    <col min="12306" max="12306" width="15.42578125" style="1" customWidth="1"/>
    <col min="12307" max="12307" width="20" style="1" customWidth="1"/>
    <col min="12308" max="12546" width="11.42578125" style="1"/>
    <col min="12547" max="12547" width="26.28515625" style="1" customWidth="1"/>
    <col min="12548" max="12548" width="23.7109375" style="1" customWidth="1"/>
    <col min="12549" max="12549" width="29" style="1" customWidth="1"/>
    <col min="12550" max="12560" width="7.7109375" style="1" customWidth="1"/>
    <col min="12561" max="12561" width="15.28515625" style="1" customWidth="1"/>
    <col min="12562" max="12562" width="15.42578125" style="1" customWidth="1"/>
    <col min="12563" max="12563" width="20" style="1" customWidth="1"/>
    <col min="12564" max="12802" width="11.42578125" style="1"/>
    <col min="12803" max="12803" width="26.28515625" style="1" customWidth="1"/>
    <col min="12804" max="12804" width="23.7109375" style="1" customWidth="1"/>
    <col min="12805" max="12805" width="29" style="1" customWidth="1"/>
    <col min="12806" max="12816" width="7.7109375" style="1" customWidth="1"/>
    <col min="12817" max="12817" width="15.28515625" style="1" customWidth="1"/>
    <col min="12818" max="12818" width="15.42578125" style="1" customWidth="1"/>
    <col min="12819" max="12819" width="20" style="1" customWidth="1"/>
    <col min="12820" max="13058" width="11.42578125" style="1"/>
    <col min="13059" max="13059" width="26.28515625" style="1" customWidth="1"/>
    <col min="13060" max="13060" width="23.7109375" style="1" customWidth="1"/>
    <col min="13061" max="13061" width="29" style="1" customWidth="1"/>
    <col min="13062" max="13072" width="7.7109375" style="1" customWidth="1"/>
    <col min="13073" max="13073" width="15.28515625" style="1" customWidth="1"/>
    <col min="13074" max="13074" width="15.42578125" style="1" customWidth="1"/>
    <col min="13075" max="13075" width="20" style="1" customWidth="1"/>
    <col min="13076" max="13314" width="11.42578125" style="1"/>
    <col min="13315" max="13315" width="26.28515625" style="1" customWidth="1"/>
    <col min="13316" max="13316" width="23.7109375" style="1" customWidth="1"/>
    <col min="13317" max="13317" width="29" style="1" customWidth="1"/>
    <col min="13318" max="13328" width="7.7109375" style="1" customWidth="1"/>
    <col min="13329" max="13329" width="15.28515625" style="1" customWidth="1"/>
    <col min="13330" max="13330" width="15.42578125" style="1" customWidth="1"/>
    <col min="13331" max="13331" width="20" style="1" customWidth="1"/>
    <col min="13332" max="13570" width="11.42578125" style="1"/>
    <col min="13571" max="13571" width="26.28515625" style="1" customWidth="1"/>
    <col min="13572" max="13572" width="23.7109375" style="1" customWidth="1"/>
    <col min="13573" max="13573" width="29" style="1" customWidth="1"/>
    <col min="13574" max="13584" width="7.7109375" style="1" customWidth="1"/>
    <col min="13585" max="13585" width="15.28515625" style="1" customWidth="1"/>
    <col min="13586" max="13586" width="15.42578125" style="1" customWidth="1"/>
    <col min="13587" max="13587" width="20" style="1" customWidth="1"/>
    <col min="13588" max="13826" width="11.42578125" style="1"/>
    <col min="13827" max="13827" width="26.28515625" style="1" customWidth="1"/>
    <col min="13828" max="13828" width="23.7109375" style="1" customWidth="1"/>
    <col min="13829" max="13829" width="29" style="1" customWidth="1"/>
    <col min="13830" max="13840" width="7.7109375" style="1" customWidth="1"/>
    <col min="13841" max="13841" width="15.28515625" style="1" customWidth="1"/>
    <col min="13842" max="13842" width="15.42578125" style="1" customWidth="1"/>
    <col min="13843" max="13843" width="20" style="1" customWidth="1"/>
    <col min="13844" max="14082" width="11.42578125" style="1"/>
    <col min="14083" max="14083" width="26.28515625" style="1" customWidth="1"/>
    <col min="14084" max="14084" width="23.7109375" style="1" customWidth="1"/>
    <col min="14085" max="14085" width="29" style="1" customWidth="1"/>
    <col min="14086" max="14096" width="7.7109375" style="1" customWidth="1"/>
    <col min="14097" max="14097" width="15.28515625" style="1" customWidth="1"/>
    <col min="14098" max="14098" width="15.42578125" style="1" customWidth="1"/>
    <col min="14099" max="14099" width="20" style="1" customWidth="1"/>
    <col min="14100" max="14338" width="11.42578125" style="1"/>
    <col min="14339" max="14339" width="26.28515625" style="1" customWidth="1"/>
    <col min="14340" max="14340" width="23.7109375" style="1" customWidth="1"/>
    <col min="14341" max="14341" width="29" style="1" customWidth="1"/>
    <col min="14342" max="14352" width="7.7109375" style="1" customWidth="1"/>
    <col min="14353" max="14353" width="15.28515625" style="1" customWidth="1"/>
    <col min="14354" max="14354" width="15.42578125" style="1" customWidth="1"/>
    <col min="14355" max="14355" width="20" style="1" customWidth="1"/>
    <col min="14356" max="14594" width="11.42578125" style="1"/>
    <col min="14595" max="14595" width="26.28515625" style="1" customWidth="1"/>
    <col min="14596" max="14596" width="23.7109375" style="1" customWidth="1"/>
    <col min="14597" max="14597" width="29" style="1" customWidth="1"/>
    <col min="14598" max="14608" width="7.7109375" style="1" customWidth="1"/>
    <col min="14609" max="14609" width="15.28515625" style="1" customWidth="1"/>
    <col min="14610" max="14610" width="15.42578125" style="1" customWidth="1"/>
    <col min="14611" max="14611" width="20" style="1" customWidth="1"/>
    <col min="14612" max="14850" width="11.42578125" style="1"/>
    <col min="14851" max="14851" width="26.28515625" style="1" customWidth="1"/>
    <col min="14852" max="14852" width="23.7109375" style="1" customWidth="1"/>
    <col min="14853" max="14853" width="29" style="1" customWidth="1"/>
    <col min="14854" max="14864" width="7.7109375" style="1" customWidth="1"/>
    <col min="14865" max="14865" width="15.28515625" style="1" customWidth="1"/>
    <col min="14866" max="14866" width="15.42578125" style="1" customWidth="1"/>
    <col min="14867" max="14867" width="20" style="1" customWidth="1"/>
    <col min="14868" max="15106" width="11.42578125" style="1"/>
    <col min="15107" max="15107" width="26.28515625" style="1" customWidth="1"/>
    <col min="15108" max="15108" width="23.7109375" style="1" customWidth="1"/>
    <col min="15109" max="15109" width="29" style="1" customWidth="1"/>
    <col min="15110" max="15120" width="7.7109375" style="1" customWidth="1"/>
    <col min="15121" max="15121" width="15.28515625" style="1" customWidth="1"/>
    <col min="15122" max="15122" width="15.42578125" style="1" customWidth="1"/>
    <col min="15123" max="15123" width="20" style="1" customWidth="1"/>
    <col min="15124" max="15362" width="11.42578125" style="1"/>
    <col min="15363" max="15363" width="26.28515625" style="1" customWidth="1"/>
    <col min="15364" max="15364" width="23.7109375" style="1" customWidth="1"/>
    <col min="15365" max="15365" width="29" style="1" customWidth="1"/>
    <col min="15366" max="15376" width="7.7109375" style="1" customWidth="1"/>
    <col min="15377" max="15377" width="15.28515625" style="1" customWidth="1"/>
    <col min="15378" max="15378" width="15.42578125" style="1" customWidth="1"/>
    <col min="15379" max="15379" width="20" style="1" customWidth="1"/>
    <col min="15380" max="15618" width="11.42578125" style="1"/>
    <col min="15619" max="15619" width="26.28515625" style="1" customWidth="1"/>
    <col min="15620" max="15620" width="23.7109375" style="1" customWidth="1"/>
    <col min="15621" max="15621" width="29" style="1" customWidth="1"/>
    <col min="15622" max="15632" width="7.7109375" style="1" customWidth="1"/>
    <col min="15633" max="15633" width="15.28515625" style="1" customWidth="1"/>
    <col min="15634" max="15634" width="15.42578125" style="1" customWidth="1"/>
    <col min="15635" max="15635" width="20" style="1" customWidth="1"/>
    <col min="15636" max="15874" width="11.42578125" style="1"/>
    <col min="15875" max="15875" width="26.28515625" style="1" customWidth="1"/>
    <col min="15876" max="15876" width="23.7109375" style="1" customWidth="1"/>
    <col min="15877" max="15877" width="29" style="1" customWidth="1"/>
    <col min="15878" max="15888" width="7.7109375" style="1" customWidth="1"/>
    <col min="15889" max="15889" width="15.28515625" style="1" customWidth="1"/>
    <col min="15890" max="15890" width="15.42578125" style="1" customWidth="1"/>
    <col min="15891" max="15891" width="20" style="1" customWidth="1"/>
    <col min="15892" max="16130" width="11.42578125" style="1"/>
    <col min="16131" max="16131" width="26.28515625" style="1" customWidth="1"/>
    <col min="16132" max="16132" width="23.7109375" style="1" customWidth="1"/>
    <col min="16133" max="16133" width="29" style="1" customWidth="1"/>
    <col min="16134" max="16144" width="7.7109375" style="1" customWidth="1"/>
    <col min="16145" max="16145" width="15.28515625" style="1" customWidth="1"/>
    <col min="16146" max="16146" width="15.42578125" style="1" customWidth="1"/>
    <col min="16147" max="16147" width="20" style="1" customWidth="1"/>
    <col min="16148" max="16381" width="11.42578125" style="1"/>
    <col min="16382" max="16384" width="11.42578125" style="1" customWidth="1"/>
  </cols>
  <sheetData>
    <row r="1" spans="1:21" s="38" customFormat="1" ht="19.5" customHeight="1">
      <c r="A1" s="37"/>
      <c r="C1" s="39"/>
      <c r="O1" s="40"/>
      <c r="R1" s="141"/>
    </row>
    <row r="2" spans="1:21" s="38" customFormat="1" ht="19.5" customHeight="1">
      <c r="A2" s="37"/>
      <c r="B2" s="97"/>
      <c r="C2" s="41"/>
      <c r="D2" s="40"/>
      <c r="O2" s="42"/>
      <c r="R2" s="141"/>
    </row>
    <row r="3" spans="1:21" s="38" customFormat="1" ht="19.5" customHeight="1">
      <c r="A3" s="37"/>
      <c r="B3" s="40"/>
      <c r="C3" s="41"/>
      <c r="D3" s="97"/>
      <c r="O3" s="42"/>
      <c r="R3" s="141"/>
    </row>
    <row r="4" spans="1:21" s="38" customFormat="1" ht="19.5" customHeight="1">
      <c r="A4" s="37"/>
      <c r="B4" s="40"/>
      <c r="C4" s="41"/>
      <c r="D4" s="40"/>
      <c r="O4" s="42"/>
      <c r="R4" s="141"/>
    </row>
    <row r="5" spans="1:21" s="38" customFormat="1" ht="19.5" customHeight="1">
      <c r="A5" s="37"/>
      <c r="B5" s="40"/>
      <c r="C5" s="43"/>
      <c r="D5" s="40"/>
      <c r="E5" s="33"/>
      <c r="R5" s="141"/>
    </row>
    <row r="6" spans="1:21" s="38" customFormat="1" ht="19.5" customHeight="1">
      <c r="A6" s="37"/>
      <c r="B6" s="40"/>
      <c r="C6" s="41"/>
      <c r="D6" s="40"/>
      <c r="R6" s="141"/>
    </row>
    <row r="7" spans="1:21" s="38" customFormat="1" ht="19.5" customHeight="1">
      <c r="A7" s="37"/>
      <c r="B7" s="40"/>
      <c r="C7" s="41"/>
      <c r="D7" s="40"/>
      <c r="O7" s="41"/>
      <c r="R7" s="141"/>
    </row>
    <row r="8" spans="1:21" s="38" customFormat="1" ht="19.5" customHeight="1">
      <c r="A8" s="37"/>
      <c r="B8" s="44"/>
      <c r="C8" s="44"/>
      <c r="D8" s="44"/>
      <c r="E8" s="44"/>
      <c r="F8" s="44"/>
      <c r="G8" s="39"/>
      <c r="H8" s="39"/>
      <c r="R8" s="141"/>
    </row>
    <row r="9" spans="1:21" s="38" customFormat="1" ht="19.5" customHeight="1">
      <c r="A9" s="45"/>
      <c r="B9" s="44"/>
      <c r="C9" s="46"/>
      <c r="D9" s="35"/>
      <c r="E9" s="35"/>
      <c r="F9" s="44"/>
      <c r="Q9" s="106"/>
      <c r="R9" s="150"/>
      <c r="S9" s="106"/>
    </row>
    <row r="10" spans="1:21" s="38" customFormat="1" ht="19.5" customHeight="1">
      <c r="A10" s="45"/>
      <c r="B10" s="44"/>
      <c r="C10" s="46"/>
      <c r="D10" s="35"/>
      <c r="E10" s="35"/>
      <c r="F10" s="44"/>
      <c r="Q10" s="106"/>
      <c r="R10" s="150"/>
      <c r="S10" s="106"/>
    </row>
    <row r="11" spans="1:21" s="38" customFormat="1" ht="19.5" customHeight="1">
      <c r="A11" s="45"/>
      <c r="B11" s="44"/>
      <c r="C11" s="46"/>
      <c r="D11" s="35"/>
      <c r="E11" s="35"/>
      <c r="F11" s="44"/>
      <c r="Q11" s="106"/>
      <c r="R11" s="150"/>
      <c r="S11" s="106"/>
    </row>
    <row r="12" spans="1:21" s="38" customFormat="1" ht="19.5" customHeight="1">
      <c r="A12" s="45"/>
      <c r="B12" s="44"/>
      <c r="C12" s="44"/>
      <c r="D12" s="36"/>
      <c r="E12" s="35"/>
      <c r="F12" s="44"/>
      <c r="Q12" s="106"/>
      <c r="R12" s="150"/>
      <c r="S12" s="106"/>
    </row>
    <row r="13" spans="1:21" s="49" customFormat="1" ht="19.5" customHeight="1" thickBot="1">
      <c r="A13" s="47"/>
      <c r="B13" s="44"/>
      <c r="C13" s="46"/>
      <c r="D13" s="48"/>
      <c r="E13" s="48"/>
      <c r="F13" s="48"/>
      <c r="Q13" s="107"/>
      <c r="R13" s="151"/>
      <c r="S13" s="107"/>
    </row>
    <row r="14" spans="1:21" ht="22.5" customHeight="1">
      <c r="A14" s="395" t="s">
        <v>50</v>
      </c>
      <c r="B14" s="391"/>
      <c r="C14" s="391"/>
      <c r="D14" s="391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43"/>
      <c r="S14" s="127"/>
      <c r="T14" s="391"/>
      <c r="U14" s="392"/>
    </row>
    <row r="15" spans="1:21" s="50" customFormat="1" ht="11.25" customHeight="1">
      <c r="A15" s="338" t="s">
        <v>39</v>
      </c>
      <c r="B15" s="327" t="s">
        <v>91</v>
      </c>
      <c r="C15" s="327" t="s">
        <v>37</v>
      </c>
      <c r="D15" s="327" t="s">
        <v>38</v>
      </c>
      <c r="E15" s="327">
        <v>4</v>
      </c>
      <c r="F15" s="327" t="s">
        <v>16</v>
      </c>
      <c r="G15" s="327" t="s">
        <v>15</v>
      </c>
      <c r="H15" s="327" t="s">
        <v>14</v>
      </c>
      <c r="I15" s="327" t="s">
        <v>13</v>
      </c>
      <c r="J15" s="327" t="s">
        <v>12</v>
      </c>
      <c r="K15" s="327" t="s">
        <v>11</v>
      </c>
      <c r="L15" s="327" t="s">
        <v>10</v>
      </c>
      <c r="M15" s="327" t="s">
        <v>56</v>
      </c>
      <c r="N15" s="327" t="s">
        <v>8</v>
      </c>
      <c r="O15" s="327" t="s">
        <v>24</v>
      </c>
      <c r="P15" s="327" t="s">
        <v>7</v>
      </c>
      <c r="Q15" s="327" t="s">
        <v>995</v>
      </c>
      <c r="R15" s="362" t="s">
        <v>996</v>
      </c>
      <c r="S15" s="327" t="s">
        <v>7</v>
      </c>
      <c r="T15" s="327" t="s">
        <v>115</v>
      </c>
      <c r="U15" s="313" t="s">
        <v>116</v>
      </c>
    </row>
    <row r="16" spans="1:21" s="31" customFormat="1" ht="11.25" customHeight="1" thickBot="1">
      <c r="A16" s="396"/>
      <c r="B16" s="387"/>
      <c r="C16" s="393"/>
      <c r="D16" s="386"/>
      <c r="E16" s="386"/>
      <c r="F16" s="386"/>
      <c r="G16" s="386"/>
      <c r="H16" s="386"/>
      <c r="I16" s="386"/>
      <c r="J16" s="386"/>
      <c r="K16" s="386"/>
      <c r="L16" s="386"/>
      <c r="M16" s="386"/>
      <c r="N16" s="386"/>
      <c r="O16" s="386"/>
      <c r="P16" s="386"/>
      <c r="Q16" s="386"/>
      <c r="R16" s="363"/>
      <c r="S16" s="386"/>
      <c r="T16" s="393"/>
      <c r="U16" s="394"/>
    </row>
    <row r="17" spans="1:21" ht="21" customHeight="1">
      <c r="A17" s="383" t="s">
        <v>814</v>
      </c>
      <c r="B17" s="368" t="s">
        <v>111</v>
      </c>
      <c r="C17" s="388"/>
      <c r="D17" s="365" t="s">
        <v>52</v>
      </c>
      <c r="E17" s="373"/>
      <c r="F17" s="373"/>
      <c r="G17" s="373"/>
      <c r="H17" s="373"/>
      <c r="I17" s="370"/>
      <c r="J17" s="370"/>
      <c r="K17" s="370"/>
      <c r="L17" s="370"/>
      <c r="M17" s="370"/>
      <c r="N17" s="370"/>
      <c r="O17" s="370"/>
      <c r="P17" s="368">
        <f>SUM(E17:O17)</f>
        <v>0</v>
      </c>
      <c r="Q17" s="352">
        <v>32.950000000000003</v>
      </c>
      <c r="R17" s="355">
        <v>0.8</v>
      </c>
      <c r="S17" s="352">
        <f>P17*Q17*(1-R17)</f>
        <v>0</v>
      </c>
      <c r="T17" s="60" t="s">
        <v>125</v>
      </c>
      <c r="U17" s="27">
        <v>4</v>
      </c>
    </row>
    <row r="18" spans="1:21" ht="21" customHeight="1">
      <c r="A18" s="384"/>
      <c r="B18" s="381"/>
      <c r="C18" s="389"/>
      <c r="D18" s="366"/>
      <c r="E18" s="369"/>
      <c r="F18" s="369"/>
      <c r="G18" s="369"/>
      <c r="H18" s="369"/>
      <c r="I18" s="401"/>
      <c r="J18" s="401"/>
      <c r="K18" s="401"/>
      <c r="L18" s="401"/>
      <c r="M18" s="401"/>
      <c r="N18" s="401"/>
      <c r="O18" s="401"/>
      <c r="P18" s="369"/>
      <c r="Q18" s="397"/>
      <c r="R18" s="356"/>
      <c r="S18" s="397"/>
      <c r="T18" s="60" t="s">
        <v>126</v>
      </c>
      <c r="U18" s="27" t="s">
        <v>210</v>
      </c>
    </row>
    <row r="19" spans="1:21" ht="21" customHeight="1">
      <c r="A19" s="384"/>
      <c r="B19" s="381"/>
      <c r="C19" s="389"/>
      <c r="D19" s="366"/>
      <c r="E19" s="369"/>
      <c r="F19" s="369"/>
      <c r="G19" s="369"/>
      <c r="H19" s="369"/>
      <c r="I19" s="401"/>
      <c r="J19" s="401"/>
      <c r="K19" s="401"/>
      <c r="L19" s="401"/>
      <c r="M19" s="401"/>
      <c r="N19" s="401"/>
      <c r="O19" s="401"/>
      <c r="P19" s="369"/>
      <c r="Q19" s="397"/>
      <c r="R19" s="356"/>
      <c r="S19" s="397"/>
      <c r="T19" s="60" t="s">
        <v>127</v>
      </c>
      <c r="U19" s="27" t="s">
        <v>211</v>
      </c>
    </row>
    <row r="20" spans="1:21" ht="21" customHeight="1">
      <c r="A20" s="384"/>
      <c r="B20" s="381"/>
      <c r="C20" s="389"/>
      <c r="D20" s="366"/>
      <c r="E20" s="369"/>
      <c r="F20" s="369"/>
      <c r="G20" s="369"/>
      <c r="H20" s="369"/>
      <c r="I20" s="401"/>
      <c r="J20" s="401"/>
      <c r="K20" s="401"/>
      <c r="L20" s="401"/>
      <c r="M20" s="401"/>
      <c r="N20" s="401"/>
      <c r="O20" s="401"/>
      <c r="P20" s="369"/>
      <c r="Q20" s="397"/>
      <c r="R20" s="356"/>
      <c r="S20" s="397"/>
      <c r="T20" s="60" t="s">
        <v>128</v>
      </c>
      <c r="U20" s="27" t="s">
        <v>212</v>
      </c>
    </row>
    <row r="21" spans="1:21" ht="21" customHeight="1">
      <c r="A21" s="384"/>
      <c r="B21" s="381"/>
      <c r="C21" s="389"/>
      <c r="D21" s="366"/>
      <c r="E21" s="369"/>
      <c r="F21" s="369"/>
      <c r="G21" s="369"/>
      <c r="H21" s="369"/>
      <c r="I21" s="401"/>
      <c r="J21" s="401"/>
      <c r="K21" s="401"/>
      <c r="L21" s="401"/>
      <c r="M21" s="401"/>
      <c r="N21" s="401"/>
      <c r="O21" s="401"/>
      <c r="P21" s="369"/>
      <c r="Q21" s="397"/>
      <c r="R21" s="356"/>
      <c r="S21" s="397"/>
      <c r="T21" s="60" t="s">
        <v>129</v>
      </c>
      <c r="U21" s="27" t="s">
        <v>13</v>
      </c>
    </row>
    <row r="22" spans="1:21" ht="21" customHeight="1">
      <c r="A22" s="383" t="s">
        <v>53</v>
      </c>
      <c r="B22" s="381"/>
      <c r="C22" s="389"/>
      <c r="D22" s="366"/>
      <c r="E22" s="370"/>
      <c r="F22" s="370"/>
      <c r="G22" s="370"/>
      <c r="H22" s="370"/>
      <c r="I22" s="373"/>
      <c r="J22" s="373"/>
      <c r="K22" s="373"/>
      <c r="L22" s="373"/>
      <c r="M22" s="373"/>
      <c r="N22" s="373"/>
      <c r="O22" s="373"/>
      <c r="P22" s="368">
        <f>SUM(I22:O22)</f>
        <v>0</v>
      </c>
      <c r="Q22" s="352">
        <v>35.950000000000003</v>
      </c>
      <c r="R22" s="355">
        <v>0.8</v>
      </c>
      <c r="S22" s="352">
        <f>P22*Q22*(1-R22)</f>
        <v>0</v>
      </c>
      <c r="T22" s="60" t="s">
        <v>130</v>
      </c>
      <c r="U22" s="27" t="s">
        <v>12</v>
      </c>
    </row>
    <row r="23" spans="1:21" ht="21" customHeight="1">
      <c r="A23" s="384"/>
      <c r="B23" s="381"/>
      <c r="C23" s="389"/>
      <c r="D23" s="366"/>
      <c r="E23" s="401"/>
      <c r="F23" s="401"/>
      <c r="G23" s="401"/>
      <c r="H23" s="401"/>
      <c r="I23" s="369"/>
      <c r="J23" s="369"/>
      <c r="K23" s="369"/>
      <c r="L23" s="369"/>
      <c r="M23" s="369"/>
      <c r="N23" s="369"/>
      <c r="O23" s="369"/>
      <c r="P23" s="369"/>
      <c r="Q23" s="397"/>
      <c r="R23" s="356"/>
      <c r="S23" s="397"/>
      <c r="T23" s="60" t="s">
        <v>131</v>
      </c>
      <c r="U23" s="27" t="s">
        <v>11</v>
      </c>
    </row>
    <row r="24" spans="1:21" ht="21" customHeight="1">
      <c r="A24" s="384"/>
      <c r="B24" s="381"/>
      <c r="C24" s="389"/>
      <c r="D24" s="366"/>
      <c r="E24" s="401"/>
      <c r="F24" s="401"/>
      <c r="G24" s="401"/>
      <c r="H24" s="401"/>
      <c r="I24" s="369"/>
      <c r="J24" s="369"/>
      <c r="K24" s="369"/>
      <c r="L24" s="369"/>
      <c r="M24" s="369"/>
      <c r="N24" s="369"/>
      <c r="O24" s="369"/>
      <c r="P24" s="369"/>
      <c r="Q24" s="397"/>
      <c r="R24" s="356"/>
      <c r="S24" s="397"/>
      <c r="T24" s="60" t="s">
        <v>132</v>
      </c>
      <c r="U24" s="27" t="s">
        <v>10</v>
      </c>
    </row>
    <row r="25" spans="1:21" ht="21" customHeight="1">
      <c r="A25" s="384"/>
      <c r="B25" s="381"/>
      <c r="C25" s="389"/>
      <c r="D25" s="366"/>
      <c r="E25" s="401"/>
      <c r="F25" s="401"/>
      <c r="G25" s="401"/>
      <c r="H25" s="401"/>
      <c r="I25" s="369"/>
      <c r="J25" s="369"/>
      <c r="K25" s="369"/>
      <c r="L25" s="369"/>
      <c r="M25" s="369"/>
      <c r="N25" s="369"/>
      <c r="O25" s="369"/>
      <c r="P25" s="369"/>
      <c r="Q25" s="397"/>
      <c r="R25" s="356"/>
      <c r="S25" s="397"/>
      <c r="T25" s="60" t="s">
        <v>133</v>
      </c>
      <c r="U25" s="27" t="s">
        <v>56</v>
      </c>
    </row>
    <row r="26" spans="1:21" ht="21" customHeight="1">
      <c r="A26" s="384"/>
      <c r="B26" s="381"/>
      <c r="C26" s="389"/>
      <c r="D26" s="366"/>
      <c r="E26" s="401"/>
      <c r="F26" s="401"/>
      <c r="G26" s="401"/>
      <c r="H26" s="401"/>
      <c r="I26" s="369"/>
      <c r="J26" s="369"/>
      <c r="K26" s="369"/>
      <c r="L26" s="369"/>
      <c r="M26" s="369"/>
      <c r="N26" s="369"/>
      <c r="O26" s="369"/>
      <c r="P26" s="369"/>
      <c r="Q26" s="397"/>
      <c r="R26" s="356"/>
      <c r="S26" s="397"/>
      <c r="T26" s="60" t="s">
        <v>134</v>
      </c>
      <c r="U26" s="27" t="s">
        <v>8</v>
      </c>
    </row>
    <row r="27" spans="1:21" ht="21" customHeight="1" thickBot="1">
      <c r="A27" s="385"/>
      <c r="B27" s="382"/>
      <c r="C27" s="390"/>
      <c r="D27" s="367"/>
      <c r="E27" s="402"/>
      <c r="F27" s="402"/>
      <c r="G27" s="402"/>
      <c r="H27" s="402"/>
      <c r="I27" s="376"/>
      <c r="J27" s="376"/>
      <c r="K27" s="376"/>
      <c r="L27" s="376"/>
      <c r="M27" s="376"/>
      <c r="N27" s="376"/>
      <c r="O27" s="376"/>
      <c r="P27" s="376"/>
      <c r="Q27" s="398"/>
      <c r="R27" s="359"/>
      <c r="S27" s="398"/>
      <c r="T27" s="30" t="s">
        <v>135</v>
      </c>
      <c r="U27" s="28" t="s">
        <v>24</v>
      </c>
    </row>
    <row r="28" spans="1:21" ht="21" customHeight="1">
      <c r="A28" s="383" t="s">
        <v>813</v>
      </c>
      <c r="B28" s="368" t="s">
        <v>112</v>
      </c>
      <c r="C28" s="388"/>
      <c r="D28" s="365" t="s">
        <v>52</v>
      </c>
      <c r="E28" s="373"/>
      <c r="F28" s="373"/>
      <c r="G28" s="373"/>
      <c r="H28" s="373"/>
      <c r="I28" s="370"/>
      <c r="J28" s="370"/>
      <c r="K28" s="370"/>
      <c r="L28" s="370"/>
      <c r="M28" s="370"/>
      <c r="N28" s="370"/>
      <c r="O28" s="370"/>
      <c r="P28" s="368">
        <f>SUM(E28:O28)</f>
        <v>0</v>
      </c>
      <c r="Q28" s="352">
        <v>32.950000000000003</v>
      </c>
      <c r="R28" s="355">
        <v>0.8</v>
      </c>
      <c r="S28" s="352">
        <f>P28*Q28*(1-R28)</f>
        <v>0</v>
      </c>
      <c r="T28" s="59" t="s">
        <v>554</v>
      </c>
      <c r="U28" s="29">
        <v>4</v>
      </c>
    </row>
    <row r="29" spans="1:21" ht="21" customHeight="1">
      <c r="A29" s="384"/>
      <c r="B29" s="381"/>
      <c r="C29" s="389"/>
      <c r="D29" s="366"/>
      <c r="E29" s="369"/>
      <c r="F29" s="369"/>
      <c r="G29" s="369"/>
      <c r="H29" s="369"/>
      <c r="I29" s="401"/>
      <c r="J29" s="401"/>
      <c r="K29" s="401"/>
      <c r="L29" s="401"/>
      <c r="M29" s="401"/>
      <c r="N29" s="401"/>
      <c r="O29" s="401"/>
      <c r="P29" s="369"/>
      <c r="Q29" s="397"/>
      <c r="R29" s="356"/>
      <c r="S29" s="397"/>
      <c r="T29" s="60" t="s">
        <v>544</v>
      </c>
      <c r="U29" s="27" t="s">
        <v>210</v>
      </c>
    </row>
    <row r="30" spans="1:21" ht="21" customHeight="1">
      <c r="A30" s="384"/>
      <c r="B30" s="381"/>
      <c r="C30" s="389"/>
      <c r="D30" s="366"/>
      <c r="E30" s="369"/>
      <c r="F30" s="369"/>
      <c r="G30" s="369"/>
      <c r="H30" s="369"/>
      <c r="I30" s="401"/>
      <c r="J30" s="401"/>
      <c r="K30" s="401"/>
      <c r="L30" s="401"/>
      <c r="M30" s="401"/>
      <c r="N30" s="401"/>
      <c r="O30" s="401"/>
      <c r="P30" s="369"/>
      <c r="Q30" s="397"/>
      <c r="R30" s="356"/>
      <c r="S30" s="397"/>
      <c r="T30" s="60" t="s">
        <v>545</v>
      </c>
      <c r="U30" s="27" t="s">
        <v>211</v>
      </c>
    </row>
    <row r="31" spans="1:21" ht="21" customHeight="1">
      <c r="A31" s="384"/>
      <c r="B31" s="381"/>
      <c r="C31" s="389"/>
      <c r="D31" s="366"/>
      <c r="E31" s="369"/>
      <c r="F31" s="369"/>
      <c r="G31" s="369"/>
      <c r="H31" s="369"/>
      <c r="I31" s="401"/>
      <c r="J31" s="401"/>
      <c r="K31" s="401"/>
      <c r="L31" s="401"/>
      <c r="M31" s="401"/>
      <c r="N31" s="401"/>
      <c r="O31" s="401"/>
      <c r="P31" s="369"/>
      <c r="Q31" s="397"/>
      <c r="R31" s="356"/>
      <c r="S31" s="397"/>
      <c r="T31" s="60" t="s">
        <v>546</v>
      </c>
      <c r="U31" s="27" t="s">
        <v>212</v>
      </c>
    </row>
    <row r="32" spans="1:21" ht="21" customHeight="1">
      <c r="A32" s="384"/>
      <c r="B32" s="381"/>
      <c r="C32" s="389"/>
      <c r="D32" s="366"/>
      <c r="E32" s="369"/>
      <c r="F32" s="369"/>
      <c r="G32" s="369"/>
      <c r="H32" s="369"/>
      <c r="I32" s="401"/>
      <c r="J32" s="401"/>
      <c r="K32" s="401"/>
      <c r="L32" s="401"/>
      <c r="M32" s="401"/>
      <c r="N32" s="401"/>
      <c r="O32" s="401"/>
      <c r="P32" s="369"/>
      <c r="Q32" s="397"/>
      <c r="R32" s="356"/>
      <c r="S32" s="397"/>
      <c r="T32" s="60" t="s">
        <v>547</v>
      </c>
      <c r="U32" s="27" t="s">
        <v>13</v>
      </c>
    </row>
    <row r="33" spans="1:21" ht="21" customHeight="1">
      <c r="A33" s="383" t="s">
        <v>55</v>
      </c>
      <c r="B33" s="381"/>
      <c r="C33" s="389"/>
      <c r="D33" s="366"/>
      <c r="E33" s="370"/>
      <c r="F33" s="370"/>
      <c r="G33" s="370"/>
      <c r="H33" s="370"/>
      <c r="I33" s="373"/>
      <c r="J33" s="373"/>
      <c r="K33" s="373"/>
      <c r="L33" s="373"/>
      <c r="M33" s="373"/>
      <c r="N33" s="373"/>
      <c r="O33" s="373"/>
      <c r="P33" s="368">
        <f>SUM(I33:O33)</f>
        <v>0</v>
      </c>
      <c r="Q33" s="352">
        <v>35.950000000000003</v>
      </c>
      <c r="R33" s="355">
        <v>0.8</v>
      </c>
      <c r="S33" s="352">
        <f>P33*Q33*(1-R33)</f>
        <v>0</v>
      </c>
      <c r="T33" s="60" t="s">
        <v>548</v>
      </c>
      <c r="U33" s="27" t="s">
        <v>12</v>
      </c>
    </row>
    <row r="34" spans="1:21" ht="21" customHeight="1">
      <c r="A34" s="384"/>
      <c r="B34" s="381"/>
      <c r="C34" s="389"/>
      <c r="D34" s="366"/>
      <c r="E34" s="401"/>
      <c r="F34" s="401"/>
      <c r="G34" s="401"/>
      <c r="H34" s="401"/>
      <c r="I34" s="369"/>
      <c r="J34" s="369"/>
      <c r="K34" s="369"/>
      <c r="L34" s="369"/>
      <c r="M34" s="369"/>
      <c r="N34" s="369"/>
      <c r="O34" s="369"/>
      <c r="P34" s="369"/>
      <c r="Q34" s="397"/>
      <c r="R34" s="356"/>
      <c r="S34" s="397"/>
      <c r="T34" s="60" t="s">
        <v>549</v>
      </c>
      <c r="U34" s="27" t="s">
        <v>11</v>
      </c>
    </row>
    <row r="35" spans="1:21" ht="21" customHeight="1">
      <c r="A35" s="384"/>
      <c r="B35" s="381"/>
      <c r="C35" s="389"/>
      <c r="D35" s="366"/>
      <c r="E35" s="401"/>
      <c r="F35" s="401"/>
      <c r="G35" s="401"/>
      <c r="H35" s="401"/>
      <c r="I35" s="369"/>
      <c r="J35" s="369"/>
      <c r="K35" s="369"/>
      <c r="L35" s="369"/>
      <c r="M35" s="369"/>
      <c r="N35" s="369"/>
      <c r="O35" s="369"/>
      <c r="P35" s="369"/>
      <c r="Q35" s="397"/>
      <c r="R35" s="356"/>
      <c r="S35" s="397"/>
      <c r="T35" s="60" t="s">
        <v>550</v>
      </c>
      <c r="U35" s="27" t="s">
        <v>10</v>
      </c>
    </row>
    <row r="36" spans="1:21" ht="21" customHeight="1">
      <c r="A36" s="384"/>
      <c r="B36" s="381"/>
      <c r="C36" s="389"/>
      <c r="D36" s="366"/>
      <c r="E36" s="401"/>
      <c r="F36" s="401"/>
      <c r="G36" s="401"/>
      <c r="H36" s="401"/>
      <c r="I36" s="369"/>
      <c r="J36" s="369"/>
      <c r="K36" s="369"/>
      <c r="L36" s="369"/>
      <c r="M36" s="369"/>
      <c r="N36" s="369"/>
      <c r="O36" s="369"/>
      <c r="P36" s="369"/>
      <c r="Q36" s="397"/>
      <c r="R36" s="356"/>
      <c r="S36" s="397"/>
      <c r="T36" s="60" t="s">
        <v>551</v>
      </c>
      <c r="U36" s="27" t="s">
        <v>56</v>
      </c>
    </row>
    <row r="37" spans="1:21" ht="21" customHeight="1">
      <c r="A37" s="384"/>
      <c r="B37" s="381"/>
      <c r="C37" s="389"/>
      <c r="D37" s="366"/>
      <c r="E37" s="401"/>
      <c r="F37" s="401"/>
      <c r="G37" s="401"/>
      <c r="H37" s="401"/>
      <c r="I37" s="369"/>
      <c r="J37" s="369"/>
      <c r="K37" s="369"/>
      <c r="L37" s="369"/>
      <c r="M37" s="369"/>
      <c r="N37" s="369"/>
      <c r="O37" s="369"/>
      <c r="P37" s="369"/>
      <c r="Q37" s="397"/>
      <c r="R37" s="356"/>
      <c r="S37" s="397"/>
      <c r="T37" s="60" t="s">
        <v>552</v>
      </c>
      <c r="U37" s="27" t="s">
        <v>8</v>
      </c>
    </row>
    <row r="38" spans="1:21" ht="21" customHeight="1" thickBot="1">
      <c r="A38" s="385"/>
      <c r="B38" s="382"/>
      <c r="C38" s="390"/>
      <c r="D38" s="367"/>
      <c r="E38" s="402"/>
      <c r="F38" s="402"/>
      <c r="G38" s="402"/>
      <c r="H38" s="402"/>
      <c r="I38" s="376"/>
      <c r="J38" s="376"/>
      <c r="K38" s="376"/>
      <c r="L38" s="376"/>
      <c r="M38" s="376"/>
      <c r="N38" s="376"/>
      <c r="O38" s="376"/>
      <c r="P38" s="376"/>
      <c r="Q38" s="398"/>
      <c r="R38" s="359"/>
      <c r="S38" s="398"/>
      <c r="T38" s="30" t="s">
        <v>553</v>
      </c>
      <c r="U38" s="28" t="s">
        <v>24</v>
      </c>
    </row>
    <row r="39" spans="1:21" ht="21" customHeight="1">
      <c r="A39" s="383" t="s">
        <v>812</v>
      </c>
      <c r="B39" s="368" t="s">
        <v>113</v>
      </c>
      <c r="C39" s="388"/>
      <c r="D39" s="365" t="s">
        <v>52</v>
      </c>
      <c r="E39" s="373"/>
      <c r="F39" s="373"/>
      <c r="G39" s="373"/>
      <c r="H39" s="373"/>
      <c r="I39" s="370"/>
      <c r="J39" s="370"/>
      <c r="K39" s="370"/>
      <c r="L39" s="370"/>
      <c r="M39" s="370"/>
      <c r="N39" s="370"/>
      <c r="O39" s="370"/>
      <c r="P39" s="368">
        <f>SUM(E39:O39)</f>
        <v>0</v>
      </c>
      <c r="Q39" s="352">
        <v>32.950000000000003</v>
      </c>
      <c r="R39" s="355">
        <v>0.8</v>
      </c>
      <c r="S39" s="352">
        <f>P39*Q39*(1-R39)</f>
        <v>0</v>
      </c>
      <c r="T39" s="59" t="s">
        <v>555</v>
      </c>
      <c r="U39" s="29">
        <v>4</v>
      </c>
    </row>
    <row r="40" spans="1:21" ht="21" customHeight="1">
      <c r="A40" s="384"/>
      <c r="B40" s="381"/>
      <c r="C40" s="389"/>
      <c r="D40" s="366"/>
      <c r="E40" s="369"/>
      <c r="F40" s="369"/>
      <c r="G40" s="369"/>
      <c r="H40" s="369"/>
      <c r="I40" s="401"/>
      <c r="J40" s="401"/>
      <c r="K40" s="401"/>
      <c r="L40" s="401"/>
      <c r="M40" s="401"/>
      <c r="N40" s="401"/>
      <c r="O40" s="401"/>
      <c r="P40" s="369"/>
      <c r="Q40" s="397"/>
      <c r="R40" s="356"/>
      <c r="S40" s="397"/>
      <c r="T40" s="60" t="s">
        <v>556</v>
      </c>
      <c r="U40" s="27" t="s">
        <v>210</v>
      </c>
    </row>
    <row r="41" spans="1:21" ht="21" customHeight="1">
      <c r="A41" s="384"/>
      <c r="B41" s="381"/>
      <c r="C41" s="389"/>
      <c r="D41" s="366"/>
      <c r="E41" s="369"/>
      <c r="F41" s="369"/>
      <c r="G41" s="369"/>
      <c r="H41" s="369"/>
      <c r="I41" s="401"/>
      <c r="J41" s="401"/>
      <c r="K41" s="401"/>
      <c r="L41" s="401"/>
      <c r="M41" s="401"/>
      <c r="N41" s="401"/>
      <c r="O41" s="401"/>
      <c r="P41" s="369"/>
      <c r="Q41" s="397"/>
      <c r="R41" s="356"/>
      <c r="S41" s="397"/>
      <c r="T41" s="60" t="s">
        <v>557</v>
      </c>
      <c r="U41" s="27" t="s">
        <v>211</v>
      </c>
    </row>
    <row r="42" spans="1:21" ht="21" customHeight="1">
      <c r="A42" s="384"/>
      <c r="B42" s="381"/>
      <c r="C42" s="389"/>
      <c r="D42" s="366"/>
      <c r="E42" s="369"/>
      <c r="F42" s="369"/>
      <c r="G42" s="369"/>
      <c r="H42" s="369"/>
      <c r="I42" s="401"/>
      <c r="J42" s="401"/>
      <c r="K42" s="401"/>
      <c r="L42" s="401"/>
      <c r="M42" s="401"/>
      <c r="N42" s="401"/>
      <c r="O42" s="401"/>
      <c r="P42" s="369"/>
      <c r="Q42" s="397"/>
      <c r="R42" s="356"/>
      <c r="S42" s="397"/>
      <c r="T42" s="60" t="s">
        <v>558</v>
      </c>
      <c r="U42" s="27" t="s">
        <v>212</v>
      </c>
    </row>
    <row r="43" spans="1:21" ht="21" customHeight="1">
      <c r="A43" s="384"/>
      <c r="B43" s="381"/>
      <c r="C43" s="389"/>
      <c r="D43" s="366"/>
      <c r="E43" s="369"/>
      <c r="F43" s="369"/>
      <c r="G43" s="369"/>
      <c r="H43" s="369"/>
      <c r="I43" s="401"/>
      <c r="J43" s="401"/>
      <c r="K43" s="401"/>
      <c r="L43" s="401"/>
      <c r="M43" s="401"/>
      <c r="N43" s="401"/>
      <c r="O43" s="401"/>
      <c r="P43" s="369"/>
      <c r="Q43" s="397"/>
      <c r="R43" s="356"/>
      <c r="S43" s="397"/>
      <c r="T43" s="60" t="s">
        <v>559</v>
      </c>
      <c r="U43" s="27" t="s">
        <v>13</v>
      </c>
    </row>
    <row r="44" spans="1:21" ht="21" customHeight="1">
      <c r="A44" s="383" t="s">
        <v>54</v>
      </c>
      <c r="B44" s="381"/>
      <c r="C44" s="389"/>
      <c r="D44" s="366"/>
      <c r="E44" s="370"/>
      <c r="F44" s="370"/>
      <c r="G44" s="370"/>
      <c r="H44" s="370"/>
      <c r="I44" s="373"/>
      <c r="J44" s="373"/>
      <c r="K44" s="373"/>
      <c r="L44" s="373"/>
      <c r="M44" s="373"/>
      <c r="N44" s="373"/>
      <c r="O44" s="373"/>
      <c r="P44" s="368">
        <f>SUM(I44:O44)</f>
        <v>0</v>
      </c>
      <c r="Q44" s="352">
        <v>35.950000000000003</v>
      </c>
      <c r="R44" s="355">
        <v>0.8</v>
      </c>
      <c r="S44" s="352">
        <f>P44*Q44*(1-R44)</f>
        <v>0</v>
      </c>
      <c r="T44" s="60" t="s">
        <v>560</v>
      </c>
      <c r="U44" s="27" t="s">
        <v>12</v>
      </c>
    </row>
    <row r="45" spans="1:21" ht="21" customHeight="1">
      <c r="A45" s="384"/>
      <c r="B45" s="381"/>
      <c r="C45" s="389"/>
      <c r="D45" s="366"/>
      <c r="E45" s="401"/>
      <c r="F45" s="401"/>
      <c r="G45" s="401"/>
      <c r="H45" s="401"/>
      <c r="I45" s="369"/>
      <c r="J45" s="369"/>
      <c r="K45" s="369"/>
      <c r="L45" s="369"/>
      <c r="M45" s="369"/>
      <c r="N45" s="369"/>
      <c r="O45" s="369"/>
      <c r="P45" s="369"/>
      <c r="Q45" s="397"/>
      <c r="R45" s="356"/>
      <c r="S45" s="397"/>
      <c r="T45" s="60" t="s">
        <v>561</v>
      </c>
      <c r="U45" s="27" t="s">
        <v>11</v>
      </c>
    </row>
    <row r="46" spans="1:21" ht="21" customHeight="1">
      <c r="A46" s="384"/>
      <c r="B46" s="381"/>
      <c r="C46" s="389"/>
      <c r="D46" s="366"/>
      <c r="E46" s="401"/>
      <c r="F46" s="401"/>
      <c r="G46" s="401"/>
      <c r="H46" s="401"/>
      <c r="I46" s="369"/>
      <c r="J46" s="369"/>
      <c r="K46" s="369"/>
      <c r="L46" s="369"/>
      <c r="M46" s="369"/>
      <c r="N46" s="369"/>
      <c r="O46" s="369"/>
      <c r="P46" s="369"/>
      <c r="Q46" s="397"/>
      <c r="R46" s="356"/>
      <c r="S46" s="397"/>
      <c r="T46" s="60" t="s">
        <v>562</v>
      </c>
      <c r="U46" s="27" t="s">
        <v>10</v>
      </c>
    </row>
    <row r="47" spans="1:21" ht="21" customHeight="1">
      <c r="A47" s="384"/>
      <c r="B47" s="381"/>
      <c r="C47" s="389"/>
      <c r="D47" s="366"/>
      <c r="E47" s="401"/>
      <c r="F47" s="401"/>
      <c r="G47" s="401"/>
      <c r="H47" s="401"/>
      <c r="I47" s="369"/>
      <c r="J47" s="369"/>
      <c r="K47" s="369"/>
      <c r="L47" s="369"/>
      <c r="M47" s="369"/>
      <c r="N47" s="369"/>
      <c r="O47" s="369"/>
      <c r="P47" s="369"/>
      <c r="Q47" s="397"/>
      <c r="R47" s="356"/>
      <c r="S47" s="397"/>
      <c r="T47" s="60" t="s">
        <v>563</v>
      </c>
      <c r="U47" s="27" t="s">
        <v>56</v>
      </c>
    </row>
    <row r="48" spans="1:21" ht="21" customHeight="1">
      <c r="A48" s="384"/>
      <c r="B48" s="381"/>
      <c r="C48" s="389"/>
      <c r="D48" s="366"/>
      <c r="E48" s="401"/>
      <c r="F48" s="401"/>
      <c r="G48" s="401"/>
      <c r="H48" s="401"/>
      <c r="I48" s="369"/>
      <c r="J48" s="369"/>
      <c r="K48" s="369"/>
      <c r="L48" s="369"/>
      <c r="M48" s="369"/>
      <c r="N48" s="369"/>
      <c r="O48" s="369"/>
      <c r="P48" s="369"/>
      <c r="Q48" s="397"/>
      <c r="R48" s="356"/>
      <c r="S48" s="397"/>
      <c r="T48" s="60" t="s">
        <v>564</v>
      </c>
      <c r="U48" s="27" t="s">
        <v>8</v>
      </c>
    </row>
    <row r="49" spans="1:21" ht="21" customHeight="1" thickBot="1">
      <c r="A49" s="385"/>
      <c r="B49" s="382"/>
      <c r="C49" s="390"/>
      <c r="D49" s="367"/>
      <c r="E49" s="402"/>
      <c r="F49" s="402"/>
      <c r="G49" s="402"/>
      <c r="H49" s="402"/>
      <c r="I49" s="376"/>
      <c r="J49" s="376"/>
      <c r="K49" s="376"/>
      <c r="L49" s="376"/>
      <c r="M49" s="376"/>
      <c r="N49" s="376"/>
      <c r="O49" s="376"/>
      <c r="P49" s="376"/>
      <c r="Q49" s="398"/>
      <c r="R49" s="359"/>
      <c r="S49" s="398"/>
      <c r="T49" s="30" t="s">
        <v>565</v>
      </c>
      <c r="U49" s="28" t="s">
        <v>24</v>
      </c>
    </row>
    <row r="50" spans="1:21" ht="21" customHeight="1">
      <c r="A50" s="383" t="s">
        <v>811</v>
      </c>
      <c r="B50" s="368" t="s">
        <v>103</v>
      </c>
      <c r="C50" s="388"/>
      <c r="D50" s="365" t="s">
        <v>52</v>
      </c>
      <c r="E50" s="373"/>
      <c r="F50" s="373"/>
      <c r="G50" s="373"/>
      <c r="H50" s="373"/>
      <c r="I50" s="370"/>
      <c r="J50" s="370"/>
      <c r="K50" s="370"/>
      <c r="L50" s="370"/>
      <c r="M50" s="370"/>
      <c r="N50" s="370"/>
      <c r="O50" s="370"/>
      <c r="P50" s="368">
        <f>SUM(E50:O50)</f>
        <v>0</v>
      </c>
      <c r="Q50" s="352">
        <v>32.950000000000003</v>
      </c>
      <c r="R50" s="355">
        <v>0.8</v>
      </c>
      <c r="S50" s="352">
        <f>P50*Q50*(1-R50)</f>
        <v>0</v>
      </c>
      <c r="T50" s="59" t="s">
        <v>566</v>
      </c>
      <c r="U50" s="29">
        <v>4</v>
      </c>
    </row>
    <row r="51" spans="1:21" ht="21" customHeight="1">
      <c r="A51" s="384"/>
      <c r="B51" s="381"/>
      <c r="C51" s="389"/>
      <c r="D51" s="366"/>
      <c r="E51" s="369"/>
      <c r="F51" s="369"/>
      <c r="G51" s="369"/>
      <c r="H51" s="369"/>
      <c r="I51" s="401"/>
      <c r="J51" s="401"/>
      <c r="K51" s="401"/>
      <c r="L51" s="401"/>
      <c r="M51" s="401"/>
      <c r="N51" s="401"/>
      <c r="O51" s="401"/>
      <c r="P51" s="369"/>
      <c r="Q51" s="397"/>
      <c r="R51" s="356"/>
      <c r="S51" s="397"/>
      <c r="T51" s="60" t="s">
        <v>567</v>
      </c>
      <c r="U51" s="27" t="s">
        <v>210</v>
      </c>
    </row>
    <row r="52" spans="1:21" ht="21" customHeight="1">
      <c r="A52" s="384"/>
      <c r="B52" s="381"/>
      <c r="C52" s="389"/>
      <c r="D52" s="366"/>
      <c r="E52" s="369"/>
      <c r="F52" s="369"/>
      <c r="G52" s="369"/>
      <c r="H52" s="369"/>
      <c r="I52" s="401"/>
      <c r="J52" s="401"/>
      <c r="K52" s="401"/>
      <c r="L52" s="401"/>
      <c r="M52" s="401"/>
      <c r="N52" s="401"/>
      <c r="O52" s="401"/>
      <c r="P52" s="369"/>
      <c r="Q52" s="397"/>
      <c r="R52" s="356"/>
      <c r="S52" s="397"/>
      <c r="T52" s="60" t="s">
        <v>568</v>
      </c>
      <c r="U52" s="27" t="s">
        <v>211</v>
      </c>
    </row>
    <row r="53" spans="1:21" ht="21" customHeight="1">
      <c r="A53" s="384"/>
      <c r="B53" s="381"/>
      <c r="C53" s="389"/>
      <c r="D53" s="366"/>
      <c r="E53" s="369"/>
      <c r="F53" s="369"/>
      <c r="G53" s="369"/>
      <c r="H53" s="369"/>
      <c r="I53" s="401"/>
      <c r="J53" s="401"/>
      <c r="K53" s="401"/>
      <c r="L53" s="401"/>
      <c r="M53" s="401"/>
      <c r="N53" s="401"/>
      <c r="O53" s="401"/>
      <c r="P53" s="369"/>
      <c r="Q53" s="397"/>
      <c r="R53" s="356"/>
      <c r="S53" s="397"/>
      <c r="T53" s="60" t="s">
        <v>569</v>
      </c>
      <c r="U53" s="27" t="s">
        <v>212</v>
      </c>
    </row>
    <row r="54" spans="1:21" ht="21" customHeight="1">
      <c r="A54" s="384"/>
      <c r="B54" s="381"/>
      <c r="C54" s="389"/>
      <c r="D54" s="366"/>
      <c r="E54" s="369"/>
      <c r="F54" s="369"/>
      <c r="G54" s="369"/>
      <c r="H54" s="369"/>
      <c r="I54" s="401"/>
      <c r="J54" s="401"/>
      <c r="K54" s="401"/>
      <c r="L54" s="401"/>
      <c r="M54" s="401"/>
      <c r="N54" s="401"/>
      <c r="O54" s="401"/>
      <c r="P54" s="369"/>
      <c r="Q54" s="397"/>
      <c r="R54" s="356"/>
      <c r="S54" s="397"/>
      <c r="T54" s="60" t="s">
        <v>570</v>
      </c>
      <c r="U54" s="27" t="s">
        <v>13</v>
      </c>
    </row>
    <row r="55" spans="1:21" ht="21" customHeight="1">
      <c r="A55" s="383" t="s">
        <v>51</v>
      </c>
      <c r="B55" s="381"/>
      <c r="C55" s="389"/>
      <c r="D55" s="366"/>
      <c r="E55" s="370"/>
      <c r="F55" s="370"/>
      <c r="G55" s="370"/>
      <c r="H55" s="370"/>
      <c r="I55" s="373"/>
      <c r="J55" s="373"/>
      <c r="K55" s="373"/>
      <c r="L55" s="373"/>
      <c r="M55" s="373"/>
      <c r="N55" s="373"/>
      <c r="O55" s="373"/>
      <c r="P55" s="368">
        <f>SUM(I55:O55)</f>
        <v>0</v>
      </c>
      <c r="Q55" s="352">
        <v>35.950000000000003</v>
      </c>
      <c r="R55" s="355">
        <v>0.8</v>
      </c>
      <c r="S55" s="352">
        <f>P55*Q55*(1-R55)</f>
        <v>0</v>
      </c>
      <c r="T55" s="60" t="s">
        <v>571</v>
      </c>
      <c r="U55" s="27" t="s">
        <v>12</v>
      </c>
    </row>
    <row r="56" spans="1:21" ht="21" customHeight="1">
      <c r="A56" s="384"/>
      <c r="B56" s="381"/>
      <c r="C56" s="389"/>
      <c r="D56" s="366"/>
      <c r="E56" s="401"/>
      <c r="F56" s="401"/>
      <c r="G56" s="401"/>
      <c r="H56" s="401"/>
      <c r="I56" s="369"/>
      <c r="J56" s="369"/>
      <c r="K56" s="369"/>
      <c r="L56" s="369"/>
      <c r="M56" s="369"/>
      <c r="N56" s="369"/>
      <c r="O56" s="369"/>
      <c r="P56" s="369"/>
      <c r="Q56" s="397"/>
      <c r="R56" s="356"/>
      <c r="S56" s="397"/>
      <c r="T56" s="60" t="s">
        <v>572</v>
      </c>
      <c r="U56" s="27" t="s">
        <v>11</v>
      </c>
    </row>
    <row r="57" spans="1:21" ht="21" customHeight="1">
      <c r="A57" s="384"/>
      <c r="B57" s="381"/>
      <c r="C57" s="389"/>
      <c r="D57" s="366"/>
      <c r="E57" s="401"/>
      <c r="F57" s="401"/>
      <c r="G57" s="401"/>
      <c r="H57" s="401"/>
      <c r="I57" s="369"/>
      <c r="J57" s="369"/>
      <c r="K57" s="369"/>
      <c r="L57" s="369"/>
      <c r="M57" s="369"/>
      <c r="N57" s="369"/>
      <c r="O57" s="369"/>
      <c r="P57" s="369"/>
      <c r="Q57" s="397"/>
      <c r="R57" s="356"/>
      <c r="S57" s="397"/>
      <c r="T57" s="60" t="s">
        <v>573</v>
      </c>
      <c r="U57" s="27" t="s">
        <v>10</v>
      </c>
    </row>
    <row r="58" spans="1:21" ht="21" customHeight="1">
      <c r="A58" s="384"/>
      <c r="B58" s="381"/>
      <c r="C58" s="389"/>
      <c r="D58" s="366"/>
      <c r="E58" s="401"/>
      <c r="F58" s="401"/>
      <c r="G58" s="401"/>
      <c r="H58" s="401"/>
      <c r="I58" s="369"/>
      <c r="J58" s="369"/>
      <c r="K58" s="369"/>
      <c r="L58" s="369"/>
      <c r="M58" s="369"/>
      <c r="N58" s="369"/>
      <c r="O58" s="369"/>
      <c r="P58" s="369"/>
      <c r="Q58" s="397"/>
      <c r="R58" s="356"/>
      <c r="S58" s="397"/>
      <c r="T58" s="60" t="s">
        <v>574</v>
      </c>
      <c r="U58" s="27" t="s">
        <v>56</v>
      </c>
    </row>
    <row r="59" spans="1:21" ht="21" customHeight="1">
      <c r="A59" s="384"/>
      <c r="B59" s="381"/>
      <c r="C59" s="389"/>
      <c r="D59" s="366"/>
      <c r="E59" s="401"/>
      <c r="F59" s="401"/>
      <c r="G59" s="401"/>
      <c r="H59" s="401"/>
      <c r="I59" s="369"/>
      <c r="J59" s="369"/>
      <c r="K59" s="369"/>
      <c r="L59" s="369"/>
      <c r="M59" s="369"/>
      <c r="N59" s="369"/>
      <c r="O59" s="369"/>
      <c r="P59" s="369"/>
      <c r="Q59" s="397"/>
      <c r="R59" s="356"/>
      <c r="S59" s="397"/>
      <c r="T59" s="60" t="s">
        <v>575</v>
      </c>
      <c r="U59" s="27" t="s">
        <v>8</v>
      </c>
    </row>
    <row r="60" spans="1:21" ht="21" customHeight="1" thickBot="1">
      <c r="A60" s="385"/>
      <c r="B60" s="382"/>
      <c r="C60" s="390"/>
      <c r="D60" s="367"/>
      <c r="E60" s="402"/>
      <c r="F60" s="402"/>
      <c r="G60" s="402"/>
      <c r="H60" s="402"/>
      <c r="I60" s="376"/>
      <c r="J60" s="376"/>
      <c r="K60" s="376"/>
      <c r="L60" s="376"/>
      <c r="M60" s="376"/>
      <c r="N60" s="376"/>
      <c r="O60" s="376"/>
      <c r="P60" s="376"/>
      <c r="Q60" s="398"/>
      <c r="R60" s="359"/>
      <c r="S60" s="398"/>
      <c r="T60" s="30" t="s">
        <v>576</v>
      </c>
      <c r="U60" s="28" t="s">
        <v>24</v>
      </c>
    </row>
    <row r="61" spans="1:21" ht="22.5" customHeight="1" thickBot="1">
      <c r="A61" s="31"/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172">
        <f>SUM(P17:P60)</f>
        <v>0</v>
      </c>
      <c r="Q61" s="113"/>
      <c r="R61" s="403"/>
      <c r="S61" s="173">
        <f>SUM(S17:S60)</f>
        <v>0</v>
      </c>
      <c r="T61" s="31"/>
      <c r="U61" s="31"/>
    </row>
    <row r="62" spans="1:21" ht="18.75">
      <c r="A62" s="22"/>
      <c r="B62" s="4"/>
      <c r="C62" s="8"/>
      <c r="D62" s="4"/>
      <c r="E62" s="4"/>
      <c r="F62" s="4"/>
      <c r="G62" s="4"/>
      <c r="H62" s="4"/>
      <c r="I62" s="4"/>
      <c r="R62" s="404"/>
    </row>
    <row r="63" spans="1:21">
      <c r="A63" s="22"/>
      <c r="B63" s="4"/>
      <c r="C63" s="4"/>
      <c r="D63" s="4"/>
      <c r="E63" s="4"/>
      <c r="F63" s="4"/>
      <c r="G63" s="4"/>
      <c r="H63" s="4"/>
      <c r="I63" s="4"/>
      <c r="R63" s="404"/>
    </row>
    <row r="64" spans="1:21">
      <c r="A64" s="22"/>
      <c r="B64" s="4"/>
      <c r="C64" s="9"/>
      <c r="D64" s="4"/>
      <c r="E64" s="4"/>
      <c r="F64" s="4"/>
      <c r="G64" s="4"/>
      <c r="H64" s="4"/>
      <c r="I64" s="4"/>
      <c r="R64" s="404"/>
    </row>
    <row r="65" spans="1:18">
      <c r="A65" s="22"/>
      <c r="R65" s="404"/>
    </row>
    <row r="66" spans="1:18">
      <c r="A66" s="22"/>
      <c r="R66" s="405"/>
    </row>
    <row r="67" spans="1:18">
      <c r="A67" s="22"/>
      <c r="R67" s="404"/>
    </row>
    <row r="68" spans="1:18">
      <c r="A68" s="22"/>
      <c r="R68" s="404"/>
    </row>
    <row r="69" spans="1:18">
      <c r="A69" s="22"/>
      <c r="R69" s="404"/>
    </row>
    <row r="70" spans="1:18">
      <c r="A70" s="22"/>
      <c r="R70" s="404"/>
    </row>
    <row r="71" spans="1:18">
      <c r="A71" s="22"/>
      <c r="R71" s="404"/>
    </row>
    <row r="72" spans="1:18">
      <c r="A72" s="22"/>
      <c r="R72" s="405"/>
    </row>
    <row r="73" spans="1:18">
      <c r="R73" s="404"/>
    </row>
    <row r="74" spans="1:18">
      <c r="R74" s="404"/>
    </row>
    <row r="75" spans="1:18">
      <c r="R75" s="404"/>
    </row>
    <row r="76" spans="1:18">
      <c r="R76" s="404"/>
    </row>
    <row r="77" spans="1:18">
      <c r="R77" s="405"/>
    </row>
    <row r="78" spans="1:18">
      <c r="R78" s="404"/>
    </row>
    <row r="79" spans="1:18">
      <c r="R79" s="404"/>
    </row>
    <row r="80" spans="1:18">
      <c r="R80" s="404"/>
    </row>
    <row r="81" spans="18:18">
      <c r="R81" s="404"/>
    </row>
    <row r="82" spans="18:18">
      <c r="R82" s="404"/>
    </row>
    <row r="83" spans="18:18">
      <c r="R83" s="405"/>
    </row>
    <row r="84" spans="18:18">
      <c r="R84" s="404"/>
    </row>
    <row r="85" spans="18:18">
      <c r="R85" s="404"/>
    </row>
    <row r="86" spans="18:18">
      <c r="R86" s="404"/>
    </row>
    <row r="87" spans="18:18">
      <c r="R87" s="404"/>
    </row>
    <row r="88" spans="18:18">
      <c r="R88" s="405"/>
    </row>
    <row r="89" spans="18:18">
      <c r="R89" s="404"/>
    </row>
    <row r="90" spans="18:18">
      <c r="R90" s="404"/>
    </row>
    <row r="91" spans="18:18">
      <c r="R91" s="404"/>
    </row>
    <row r="92" spans="18:18">
      <c r="R92" s="404"/>
    </row>
    <row r="93" spans="18:18">
      <c r="R93" s="404"/>
    </row>
    <row r="94" spans="18:18">
      <c r="R94" s="405"/>
    </row>
    <row r="95" spans="18:18">
      <c r="R95" s="404"/>
    </row>
    <row r="96" spans="18:18">
      <c r="R96" s="404"/>
    </row>
    <row r="97" spans="18:18">
      <c r="R97" s="404"/>
    </row>
    <row r="98" spans="18:18">
      <c r="R98" s="404"/>
    </row>
    <row r="99" spans="18:18">
      <c r="R99" s="405"/>
    </row>
    <row r="100" spans="18:18">
      <c r="R100" s="404"/>
    </row>
    <row r="101" spans="18:18">
      <c r="R101" s="404"/>
    </row>
    <row r="102" spans="18:18">
      <c r="R102" s="404"/>
    </row>
    <row r="103" spans="18:18">
      <c r="R103" s="404"/>
    </row>
    <row r="104" spans="18:18">
      <c r="R104" s="404"/>
    </row>
    <row r="105" spans="18:18">
      <c r="R105" s="405"/>
    </row>
    <row r="106" spans="18:18">
      <c r="R106" s="404"/>
    </row>
    <row r="107" spans="18:18">
      <c r="R107" s="404"/>
    </row>
    <row r="108" spans="18:18">
      <c r="R108" s="404"/>
    </row>
    <row r="109" spans="18:18">
      <c r="R109" s="404"/>
    </row>
    <row r="110" spans="18:18">
      <c r="R110" s="405"/>
    </row>
    <row r="111" spans="18:18">
      <c r="R111" s="404"/>
    </row>
    <row r="112" spans="18:18">
      <c r="R112" s="404"/>
    </row>
    <row r="113" spans="18:18">
      <c r="R113" s="404"/>
    </row>
    <row r="114" spans="18:18">
      <c r="R114" s="404"/>
    </row>
    <row r="115" spans="18:18">
      <c r="R115" s="404"/>
    </row>
  </sheetData>
  <mergeCells count="173">
    <mergeCell ref="P50:P54"/>
    <mergeCell ref="Q50:Q54"/>
    <mergeCell ref="A55:A60"/>
    <mergeCell ref="E55:E60"/>
    <mergeCell ref="F55:F60"/>
    <mergeCell ref="G55:G60"/>
    <mergeCell ref="H55:H60"/>
    <mergeCell ref="I55:I60"/>
    <mergeCell ref="J55:J60"/>
    <mergeCell ref="K55:K60"/>
    <mergeCell ref="L55:L60"/>
    <mergeCell ref="M55:M60"/>
    <mergeCell ref="N55:N60"/>
    <mergeCell ref="O55:O60"/>
    <mergeCell ref="P55:P60"/>
    <mergeCell ref="Q55:Q60"/>
    <mergeCell ref="B50:B60"/>
    <mergeCell ref="C50:C60"/>
    <mergeCell ref="D50:D60"/>
    <mergeCell ref="A50:A54"/>
    <mergeCell ref="E50:E54"/>
    <mergeCell ref="F50:F54"/>
    <mergeCell ref="G50:G54"/>
    <mergeCell ref="H50:H54"/>
    <mergeCell ref="M44:M49"/>
    <mergeCell ref="N44:N49"/>
    <mergeCell ref="O44:O49"/>
    <mergeCell ref="P44:P49"/>
    <mergeCell ref="Q44:Q49"/>
    <mergeCell ref="B39:B49"/>
    <mergeCell ref="C39:C49"/>
    <mergeCell ref="D39:D49"/>
    <mergeCell ref="A39:A43"/>
    <mergeCell ref="E39:E43"/>
    <mergeCell ref="F39:F43"/>
    <mergeCell ref="G39:G43"/>
    <mergeCell ref="H39:H43"/>
    <mergeCell ref="A44:A49"/>
    <mergeCell ref="E44:E49"/>
    <mergeCell ref="F44:F49"/>
    <mergeCell ref="G44:G49"/>
    <mergeCell ref="H44:H49"/>
    <mergeCell ref="I44:I49"/>
    <mergeCell ref="J44:J49"/>
    <mergeCell ref="K44:K49"/>
    <mergeCell ref="L44:L49"/>
    <mergeCell ref="I39:I43"/>
    <mergeCell ref="J39:J43"/>
    <mergeCell ref="A33:A38"/>
    <mergeCell ref="E33:E38"/>
    <mergeCell ref="F33:F38"/>
    <mergeCell ref="G33:G38"/>
    <mergeCell ref="H33:H38"/>
    <mergeCell ref="I33:I38"/>
    <mergeCell ref="J33:J38"/>
    <mergeCell ref="K33:K38"/>
    <mergeCell ref="L33:L38"/>
    <mergeCell ref="B28:B38"/>
    <mergeCell ref="C28:C38"/>
    <mergeCell ref="D28:D38"/>
    <mergeCell ref="A28:A32"/>
    <mergeCell ref="E28:E32"/>
    <mergeCell ref="F28:F32"/>
    <mergeCell ref="G28:G32"/>
    <mergeCell ref="H28:H32"/>
    <mergeCell ref="A22:A27"/>
    <mergeCell ref="E22:E27"/>
    <mergeCell ref="F22:F27"/>
    <mergeCell ref="G22:G27"/>
    <mergeCell ref="H22:H27"/>
    <mergeCell ref="I22:I27"/>
    <mergeCell ref="J22:J27"/>
    <mergeCell ref="K22:K27"/>
    <mergeCell ref="L22:L27"/>
    <mergeCell ref="B17:B27"/>
    <mergeCell ref="C17:C27"/>
    <mergeCell ref="D17:D27"/>
    <mergeCell ref="A17:A21"/>
    <mergeCell ref="E17:E21"/>
    <mergeCell ref="F17:F21"/>
    <mergeCell ref="G17:G21"/>
    <mergeCell ref="H17:H21"/>
    <mergeCell ref="A14:D14"/>
    <mergeCell ref="A15:A16"/>
    <mergeCell ref="C15:C16"/>
    <mergeCell ref="D15:D16"/>
    <mergeCell ref="E15:E16"/>
    <mergeCell ref="M15:M16"/>
    <mergeCell ref="L15:L16"/>
    <mergeCell ref="B15:B16"/>
    <mergeCell ref="Q15:Q16"/>
    <mergeCell ref="P15:P16"/>
    <mergeCell ref="O15:O16"/>
    <mergeCell ref="F15:F16"/>
    <mergeCell ref="G15:G16"/>
    <mergeCell ref="H15:H16"/>
    <mergeCell ref="K15:K16"/>
    <mergeCell ref="J15:J16"/>
    <mergeCell ref="I15:I16"/>
    <mergeCell ref="N15:N16"/>
    <mergeCell ref="J50:J54"/>
    <mergeCell ref="K50:K54"/>
    <mergeCell ref="L50:L54"/>
    <mergeCell ref="M50:M54"/>
    <mergeCell ref="N50:N54"/>
    <mergeCell ref="O50:O54"/>
    <mergeCell ref="I50:I54"/>
    <mergeCell ref="I17:I21"/>
    <mergeCell ref="J17:J21"/>
    <mergeCell ref="K17:K21"/>
    <mergeCell ref="L17:L21"/>
    <mergeCell ref="M17:M21"/>
    <mergeCell ref="N17:N21"/>
    <mergeCell ref="O17:O21"/>
    <mergeCell ref="J28:J32"/>
    <mergeCell ref="K28:K32"/>
    <mergeCell ref="L28:L32"/>
    <mergeCell ref="M28:M32"/>
    <mergeCell ref="N28:N32"/>
    <mergeCell ref="O28:O32"/>
    <mergeCell ref="I28:I32"/>
    <mergeCell ref="M22:M27"/>
    <mergeCell ref="N22:N27"/>
    <mergeCell ref="O22:O27"/>
    <mergeCell ref="K39:K43"/>
    <mergeCell ref="L39:L43"/>
    <mergeCell ref="M39:M43"/>
    <mergeCell ref="N39:N43"/>
    <mergeCell ref="O39:O43"/>
    <mergeCell ref="P17:P21"/>
    <mergeCell ref="Q17:Q21"/>
    <mergeCell ref="P22:P27"/>
    <mergeCell ref="Q22:Q27"/>
    <mergeCell ref="P28:P32"/>
    <mergeCell ref="Q28:Q32"/>
    <mergeCell ref="M33:M38"/>
    <mergeCell ref="N33:N38"/>
    <mergeCell ref="O33:O38"/>
    <mergeCell ref="P33:P38"/>
    <mergeCell ref="P39:P43"/>
    <mergeCell ref="Q39:Q43"/>
    <mergeCell ref="Q33:Q38"/>
    <mergeCell ref="T15:T16"/>
    <mergeCell ref="U15:U16"/>
    <mergeCell ref="T14:U14"/>
    <mergeCell ref="R15:R16"/>
    <mergeCell ref="S15:S16"/>
    <mergeCell ref="R17:R21"/>
    <mergeCell ref="S17:S21"/>
    <mergeCell ref="R22:R27"/>
    <mergeCell ref="S22:S27"/>
    <mergeCell ref="R94:R98"/>
    <mergeCell ref="R99:R104"/>
    <mergeCell ref="R105:R109"/>
    <mergeCell ref="R110:R115"/>
    <mergeCell ref="R28:R32"/>
    <mergeCell ref="S28:S32"/>
    <mergeCell ref="R33:R38"/>
    <mergeCell ref="S33:S38"/>
    <mergeCell ref="R66:R71"/>
    <mergeCell ref="R72:R76"/>
    <mergeCell ref="R77:R82"/>
    <mergeCell ref="R83:R87"/>
    <mergeCell ref="R88:R93"/>
    <mergeCell ref="R39:R43"/>
    <mergeCell ref="S39:S43"/>
    <mergeCell ref="R44:R49"/>
    <mergeCell ref="S44:S49"/>
    <mergeCell ref="R50:R54"/>
    <mergeCell ref="S50:S54"/>
    <mergeCell ref="R55:R60"/>
    <mergeCell ref="S55:S60"/>
    <mergeCell ref="R61:R65"/>
  </mergeCells>
  <pageMargins left="0.23622047244094491" right="0.23622047244094491" top="0" bottom="0" header="0" footer="0"/>
  <pageSetup paperSize="8" scale="32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15"/>
  <sheetViews>
    <sheetView showGridLines="0" zoomScale="50" zoomScaleNormal="50" workbookViewId="0">
      <selection activeCell="B2" sqref="B2:D7"/>
    </sheetView>
  </sheetViews>
  <sheetFormatPr defaultColWidth="11.5703125" defaultRowHeight="12.75"/>
  <cols>
    <col min="1" max="4" width="31.42578125" style="1" customWidth="1"/>
    <col min="5" max="15" width="8.42578125" style="1" customWidth="1"/>
    <col min="16" max="16" width="17.28515625" style="1" customWidth="1"/>
    <col min="17" max="17" width="17.28515625" style="104" customWidth="1"/>
    <col min="18" max="18" width="20.5703125" style="144" customWidth="1"/>
    <col min="19" max="19" width="35.28515625" style="104" customWidth="1"/>
    <col min="20" max="20" width="24.28515625" style="1" customWidth="1"/>
    <col min="21" max="21" width="10" style="1" customWidth="1"/>
    <col min="22" max="22" width="14.7109375" style="1" customWidth="1"/>
    <col min="23" max="24" width="11.42578125" style="1" customWidth="1"/>
    <col min="25" max="258" width="11.42578125" style="1"/>
    <col min="259" max="259" width="26.28515625" style="1" customWidth="1"/>
    <col min="260" max="260" width="30.7109375" style="1" customWidth="1"/>
    <col min="261" max="261" width="29" style="1" customWidth="1"/>
    <col min="262" max="272" width="7.7109375" style="1" customWidth="1"/>
    <col min="273" max="273" width="12.7109375" style="1" customWidth="1"/>
    <col min="274" max="274" width="15.42578125" style="1" customWidth="1"/>
    <col min="275" max="275" width="24.28515625" style="1" bestFit="1" customWidth="1"/>
    <col min="276" max="276" width="24.28515625" style="1" customWidth="1"/>
    <col min="277" max="278" width="14.7109375" style="1" customWidth="1"/>
    <col min="279" max="514" width="11.42578125" style="1"/>
    <col min="515" max="515" width="26.28515625" style="1" customWidth="1"/>
    <col min="516" max="516" width="30.7109375" style="1" customWidth="1"/>
    <col min="517" max="517" width="29" style="1" customWidth="1"/>
    <col min="518" max="528" width="7.7109375" style="1" customWidth="1"/>
    <col min="529" max="529" width="12.7109375" style="1" customWidth="1"/>
    <col min="530" max="530" width="15.42578125" style="1" customWidth="1"/>
    <col min="531" max="531" width="24.28515625" style="1" bestFit="1" customWidth="1"/>
    <col min="532" max="532" width="24.28515625" style="1" customWidth="1"/>
    <col min="533" max="534" width="14.7109375" style="1" customWidth="1"/>
    <col min="535" max="770" width="11.42578125" style="1"/>
    <col min="771" max="771" width="26.28515625" style="1" customWidth="1"/>
    <col min="772" max="772" width="30.7109375" style="1" customWidth="1"/>
    <col min="773" max="773" width="29" style="1" customWidth="1"/>
    <col min="774" max="784" width="7.7109375" style="1" customWidth="1"/>
    <col min="785" max="785" width="12.7109375" style="1" customWidth="1"/>
    <col min="786" max="786" width="15.42578125" style="1" customWidth="1"/>
    <col min="787" max="787" width="24.28515625" style="1" bestFit="1" customWidth="1"/>
    <col min="788" max="788" width="24.28515625" style="1" customWidth="1"/>
    <col min="789" max="790" width="14.7109375" style="1" customWidth="1"/>
    <col min="791" max="1026" width="11.42578125" style="1"/>
    <col min="1027" max="1027" width="26.28515625" style="1" customWidth="1"/>
    <col min="1028" max="1028" width="30.7109375" style="1" customWidth="1"/>
    <col min="1029" max="1029" width="29" style="1" customWidth="1"/>
    <col min="1030" max="1040" width="7.7109375" style="1" customWidth="1"/>
    <col min="1041" max="1041" width="12.7109375" style="1" customWidth="1"/>
    <col min="1042" max="1042" width="15.42578125" style="1" customWidth="1"/>
    <col min="1043" max="1043" width="24.28515625" style="1" bestFit="1" customWidth="1"/>
    <col min="1044" max="1044" width="24.28515625" style="1" customWidth="1"/>
    <col min="1045" max="1046" width="14.7109375" style="1" customWidth="1"/>
    <col min="1047" max="1282" width="11.42578125" style="1"/>
    <col min="1283" max="1283" width="26.28515625" style="1" customWidth="1"/>
    <col min="1284" max="1284" width="30.7109375" style="1" customWidth="1"/>
    <col min="1285" max="1285" width="29" style="1" customWidth="1"/>
    <col min="1286" max="1296" width="7.7109375" style="1" customWidth="1"/>
    <col min="1297" max="1297" width="12.7109375" style="1" customWidth="1"/>
    <col min="1298" max="1298" width="15.42578125" style="1" customWidth="1"/>
    <col min="1299" max="1299" width="24.28515625" style="1" bestFit="1" customWidth="1"/>
    <col min="1300" max="1300" width="24.28515625" style="1" customWidth="1"/>
    <col min="1301" max="1302" width="14.7109375" style="1" customWidth="1"/>
    <col min="1303" max="1538" width="11.42578125" style="1"/>
    <col min="1539" max="1539" width="26.28515625" style="1" customWidth="1"/>
    <col min="1540" max="1540" width="30.7109375" style="1" customWidth="1"/>
    <col min="1541" max="1541" width="29" style="1" customWidth="1"/>
    <col min="1542" max="1552" width="7.7109375" style="1" customWidth="1"/>
    <col min="1553" max="1553" width="12.7109375" style="1" customWidth="1"/>
    <col min="1554" max="1554" width="15.42578125" style="1" customWidth="1"/>
    <col min="1555" max="1555" width="24.28515625" style="1" bestFit="1" customWidth="1"/>
    <col min="1556" max="1556" width="24.28515625" style="1" customWidth="1"/>
    <col min="1557" max="1558" width="14.7109375" style="1" customWidth="1"/>
    <col min="1559" max="1794" width="11.42578125" style="1"/>
    <col min="1795" max="1795" width="26.28515625" style="1" customWidth="1"/>
    <col min="1796" max="1796" width="30.7109375" style="1" customWidth="1"/>
    <col min="1797" max="1797" width="29" style="1" customWidth="1"/>
    <col min="1798" max="1808" width="7.7109375" style="1" customWidth="1"/>
    <col min="1809" max="1809" width="12.7109375" style="1" customWidth="1"/>
    <col min="1810" max="1810" width="15.42578125" style="1" customWidth="1"/>
    <col min="1811" max="1811" width="24.28515625" style="1" bestFit="1" customWidth="1"/>
    <col min="1812" max="1812" width="24.28515625" style="1" customWidth="1"/>
    <col min="1813" max="1814" width="14.7109375" style="1" customWidth="1"/>
    <col min="1815" max="2050" width="11.42578125" style="1"/>
    <col min="2051" max="2051" width="26.28515625" style="1" customWidth="1"/>
    <col min="2052" max="2052" width="30.7109375" style="1" customWidth="1"/>
    <col min="2053" max="2053" width="29" style="1" customWidth="1"/>
    <col min="2054" max="2064" width="7.7109375" style="1" customWidth="1"/>
    <col min="2065" max="2065" width="12.7109375" style="1" customWidth="1"/>
    <col min="2066" max="2066" width="15.42578125" style="1" customWidth="1"/>
    <col min="2067" max="2067" width="24.28515625" style="1" bestFit="1" customWidth="1"/>
    <col min="2068" max="2068" width="24.28515625" style="1" customWidth="1"/>
    <col min="2069" max="2070" width="14.7109375" style="1" customWidth="1"/>
    <col min="2071" max="2306" width="11.42578125" style="1"/>
    <col min="2307" max="2307" width="26.28515625" style="1" customWidth="1"/>
    <col min="2308" max="2308" width="30.7109375" style="1" customWidth="1"/>
    <col min="2309" max="2309" width="29" style="1" customWidth="1"/>
    <col min="2310" max="2320" width="7.7109375" style="1" customWidth="1"/>
    <col min="2321" max="2321" width="12.7109375" style="1" customWidth="1"/>
    <col min="2322" max="2322" width="15.42578125" style="1" customWidth="1"/>
    <col min="2323" max="2323" width="24.28515625" style="1" bestFit="1" customWidth="1"/>
    <col min="2324" max="2324" width="24.28515625" style="1" customWidth="1"/>
    <col min="2325" max="2326" width="14.7109375" style="1" customWidth="1"/>
    <col min="2327" max="2562" width="11.42578125" style="1"/>
    <col min="2563" max="2563" width="26.28515625" style="1" customWidth="1"/>
    <col min="2564" max="2564" width="30.7109375" style="1" customWidth="1"/>
    <col min="2565" max="2565" width="29" style="1" customWidth="1"/>
    <col min="2566" max="2576" width="7.7109375" style="1" customWidth="1"/>
    <col min="2577" max="2577" width="12.7109375" style="1" customWidth="1"/>
    <col min="2578" max="2578" width="15.42578125" style="1" customWidth="1"/>
    <col min="2579" max="2579" width="24.28515625" style="1" bestFit="1" customWidth="1"/>
    <col min="2580" max="2580" width="24.28515625" style="1" customWidth="1"/>
    <col min="2581" max="2582" width="14.7109375" style="1" customWidth="1"/>
    <col min="2583" max="2818" width="11.42578125" style="1"/>
    <col min="2819" max="2819" width="26.28515625" style="1" customWidth="1"/>
    <col min="2820" max="2820" width="30.7109375" style="1" customWidth="1"/>
    <col min="2821" max="2821" width="29" style="1" customWidth="1"/>
    <col min="2822" max="2832" width="7.7109375" style="1" customWidth="1"/>
    <col min="2833" max="2833" width="12.7109375" style="1" customWidth="1"/>
    <col min="2834" max="2834" width="15.42578125" style="1" customWidth="1"/>
    <col min="2835" max="2835" width="24.28515625" style="1" bestFit="1" customWidth="1"/>
    <col min="2836" max="2836" width="24.28515625" style="1" customWidth="1"/>
    <col min="2837" max="2838" width="14.7109375" style="1" customWidth="1"/>
    <col min="2839" max="3074" width="11.42578125" style="1"/>
    <col min="3075" max="3075" width="26.28515625" style="1" customWidth="1"/>
    <col min="3076" max="3076" width="30.7109375" style="1" customWidth="1"/>
    <col min="3077" max="3077" width="29" style="1" customWidth="1"/>
    <col min="3078" max="3088" width="7.7109375" style="1" customWidth="1"/>
    <col min="3089" max="3089" width="12.7109375" style="1" customWidth="1"/>
    <col min="3090" max="3090" width="15.42578125" style="1" customWidth="1"/>
    <col min="3091" max="3091" width="24.28515625" style="1" bestFit="1" customWidth="1"/>
    <col min="3092" max="3092" width="24.28515625" style="1" customWidth="1"/>
    <col min="3093" max="3094" width="14.7109375" style="1" customWidth="1"/>
    <col min="3095" max="3330" width="11.42578125" style="1"/>
    <col min="3331" max="3331" width="26.28515625" style="1" customWidth="1"/>
    <col min="3332" max="3332" width="30.7109375" style="1" customWidth="1"/>
    <col min="3333" max="3333" width="29" style="1" customWidth="1"/>
    <col min="3334" max="3344" width="7.7109375" style="1" customWidth="1"/>
    <col min="3345" max="3345" width="12.7109375" style="1" customWidth="1"/>
    <col min="3346" max="3346" width="15.42578125" style="1" customWidth="1"/>
    <col min="3347" max="3347" width="24.28515625" style="1" bestFit="1" customWidth="1"/>
    <col min="3348" max="3348" width="24.28515625" style="1" customWidth="1"/>
    <col min="3349" max="3350" width="14.7109375" style="1" customWidth="1"/>
    <col min="3351" max="3586" width="11.42578125" style="1"/>
    <col min="3587" max="3587" width="26.28515625" style="1" customWidth="1"/>
    <col min="3588" max="3588" width="30.7109375" style="1" customWidth="1"/>
    <col min="3589" max="3589" width="29" style="1" customWidth="1"/>
    <col min="3590" max="3600" width="7.7109375" style="1" customWidth="1"/>
    <col min="3601" max="3601" width="12.7109375" style="1" customWidth="1"/>
    <col min="3602" max="3602" width="15.42578125" style="1" customWidth="1"/>
    <col min="3603" max="3603" width="24.28515625" style="1" bestFit="1" customWidth="1"/>
    <col min="3604" max="3604" width="24.28515625" style="1" customWidth="1"/>
    <col min="3605" max="3606" width="14.7109375" style="1" customWidth="1"/>
    <col min="3607" max="3842" width="11.42578125" style="1"/>
    <col min="3843" max="3843" width="26.28515625" style="1" customWidth="1"/>
    <col min="3844" max="3844" width="30.7109375" style="1" customWidth="1"/>
    <col min="3845" max="3845" width="29" style="1" customWidth="1"/>
    <col min="3846" max="3856" width="7.7109375" style="1" customWidth="1"/>
    <col min="3857" max="3857" width="12.7109375" style="1" customWidth="1"/>
    <col min="3858" max="3858" width="15.42578125" style="1" customWidth="1"/>
    <col min="3859" max="3859" width="24.28515625" style="1" bestFit="1" customWidth="1"/>
    <col min="3860" max="3860" width="24.28515625" style="1" customWidth="1"/>
    <col min="3861" max="3862" width="14.7109375" style="1" customWidth="1"/>
    <col min="3863" max="4098" width="11.42578125" style="1"/>
    <col min="4099" max="4099" width="26.28515625" style="1" customWidth="1"/>
    <col min="4100" max="4100" width="30.7109375" style="1" customWidth="1"/>
    <col min="4101" max="4101" width="29" style="1" customWidth="1"/>
    <col min="4102" max="4112" width="7.7109375" style="1" customWidth="1"/>
    <col min="4113" max="4113" width="12.7109375" style="1" customWidth="1"/>
    <col min="4114" max="4114" width="15.42578125" style="1" customWidth="1"/>
    <col min="4115" max="4115" width="24.28515625" style="1" bestFit="1" customWidth="1"/>
    <col min="4116" max="4116" width="24.28515625" style="1" customWidth="1"/>
    <col min="4117" max="4118" width="14.7109375" style="1" customWidth="1"/>
    <col min="4119" max="4354" width="11.42578125" style="1"/>
    <col min="4355" max="4355" width="26.28515625" style="1" customWidth="1"/>
    <col min="4356" max="4356" width="30.7109375" style="1" customWidth="1"/>
    <col min="4357" max="4357" width="29" style="1" customWidth="1"/>
    <col min="4358" max="4368" width="7.7109375" style="1" customWidth="1"/>
    <col min="4369" max="4369" width="12.7109375" style="1" customWidth="1"/>
    <col min="4370" max="4370" width="15.42578125" style="1" customWidth="1"/>
    <col min="4371" max="4371" width="24.28515625" style="1" bestFit="1" customWidth="1"/>
    <col min="4372" max="4372" width="24.28515625" style="1" customWidth="1"/>
    <col min="4373" max="4374" width="14.7109375" style="1" customWidth="1"/>
    <col min="4375" max="4610" width="11.42578125" style="1"/>
    <col min="4611" max="4611" width="26.28515625" style="1" customWidth="1"/>
    <col min="4612" max="4612" width="30.7109375" style="1" customWidth="1"/>
    <col min="4613" max="4613" width="29" style="1" customWidth="1"/>
    <col min="4614" max="4624" width="7.7109375" style="1" customWidth="1"/>
    <col min="4625" max="4625" width="12.7109375" style="1" customWidth="1"/>
    <col min="4626" max="4626" width="15.42578125" style="1" customWidth="1"/>
    <col min="4627" max="4627" width="24.28515625" style="1" bestFit="1" customWidth="1"/>
    <col min="4628" max="4628" width="24.28515625" style="1" customWidth="1"/>
    <col min="4629" max="4630" width="14.7109375" style="1" customWidth="1"/>
    <col min="4631" max="4866" width="11.42578125" style="1"/>
    <col min="4867" max="4867" width="26.28515625" style="1" customWidth="1"/>
    <col min="4868" max="4868" width="30.7109375" style="1" customWidth="1"/>
    <col min="4869" max="4869" width="29" style="1" customWidth="1"/>
    <col min="4870" max="4880" width="7.7109375" style="1" customWidth="1"/>
    <col min="4881" max="4881" width="12.7109375" style="1" customWidth="1"/>
    <col min="4882" max="4882" width="15.42578125" style="1" customWidth="1"/>
    <col min="4883" max="4883" width="24.28515625" style="1" bestFit="1" customWidth="1"/>
    <col min="4884" max="4884" width="24.28515625" style="1" customWidth="1"/>
    <col min="4885" max="4886" width="14.7109375" style="1" customWidth="1"/>
    <col min="4887" max="5122" width="11.42578125" style="1"/>
    <col min="5123" max="5123" width="26.28515625" style="1" customWidth="1"/>
    <col min="5124" max="5124" width="30.7109375" style="1" customWidth="1"/>
    <col min="5125" max="5125" width="29" style="1" customWidth="1"/>
    <col min="5126" max="5136" width="7.7109375" style="1" customWidth="1"/>
    <col min="5137" max="5137" width="12.7109375" style="1" customWidth="1"/>
    <col min="5138" max="5138" width="15.42578125" style="1" customWidth="1"/>
    <col min="5139" max="5139" width="24.28515625" style="1" bestFit="1" customWidth="1"/>
    <col min="5140" max="5140" width="24.28515625" style="1" customWidth="1"/>
    <col min="5141" max="5142" width="14.7109375" style="1" customWidth="1"/>
    <col min="5143" max="5378" width="11.42578125" style="1"/>
    <col min="5379" max="5379" width="26.28515625" style="1" customWidth="1"/>
    <col min="5380" max="5380" width="30.7109375" style="1" customWidth="1"/>
    <col min="5381" max="5381" width="29" style="1" customWidth="1"/>
    <col min="5382" max="5392" width="7.7109375" style="1" customWidth="1"/>
    <col min="5393" max="5393" width="12.7109375" style="1" customWidth="1"/>
    <col min="5394" max="5394" width="15.42578125" style="1" customWidth="1"/>
    <col min="5395" max="5395" width="24.28515625" style="1" bestFit="1" customWidth="1"/>
    <col min="5396" max="5396" width="24.28515625" style="1" customWidth="1"/>
    <col min="5397" max="5398" width="14.7109375" style="1" customWidth="1"/>
    <col min="5399" max="5634" width="11.42578125" style="1"/>
    <col min="5635" max="5635" width="26.28515625" style="1" customWidth="1"/>
    <col min="5636" max="5636" width="30.7109375" style="1" customWidth="1"/>
    <col min="5637" max="5637" width="29" style="1" customWidth="1"/>
    <col min="5638" max="5648" width="7.7109375" style="1" customWidth="1"/>
    <col min="5649" max="5649" width="12.7109375" style="1" customWidth="1"/>
    <col min="5650" max="5650" width="15.42578125" style="1" customWidth="1"/>
    <col min="5651" max="5651" width="24.28515625" style="1" bestFit="1" customWidth="1"/>
    <col min="5652" max="5652" width="24.28515625" style="1" customWidth="1"/>
    <col min="5653" max="5654" width="14.7109375" style="1" customWidth="1"/>
    <col min="5655" max="5890" width="11.42578125" style="1"/>
    <col min="5891" max="5891" width="26.28515625" style="1" customWidth="1"/>
    <col min="5892" max="5892" width="30.7109375" style="1" customWidth="1"/>
    <col min="5893" max="5893" width="29" style="1" customWidth="1"/>
    <col min="5894" max="5904" width="7.7109375" style="1" customWidth="1"/>
    <col min="5905" max="5905" width="12.7109375" style="1" customWidth="1"/>
    <col min="5906" max="5906" width="15.42578125" style="1" customWidth="1"/>
    <col min="5907" max="5907" width="24.28515625" style="1" bestFit="1" customWidth="1"/>
    <col min="5908" max="5908" width="24.28515625" style="1" customWidth="1"/>
    <col min="5909" max="5910" width="14.7109375" style="1" customWidth="1"/>
    <col min="5911" max="6146" width="11.42578125" style="1"/>
    <col min="6147" max="6147" width="26.28515625" style="1" customWidth="1"/>
    <col min="6148" max="6148" width="30.7109375" style="1" customWidth="1"/>
    <col min="6149" max="6149" width="29" style="1" customWidth="1"/>
    <col min="6150" max="6160" width="7.7109375" style="1" customWidth="1"/>
    <col min="6161" max="6161" width="12.7109375" style="1" customWidth="1"/>
    <col min="6162" max="6162" width="15.42578125" style="1" customWidth="1"/>
    <col min="6163" max="6163" width="24.28515625" style="1" bestFit="1" customWidth="1"/>
    <col min="6164" max="6164" width="24.28515625" style="1" customWidth="1"/>
    <col min="6165" max="6166" width="14.7109375" style="1" customWidth="1"/>
    <col min="6167" max="6402" width="11.42578125" style="1"/>
    <col min="6403" max="6403" width="26.28515625" style="1" customWidth="1"/>
    <col min="6404" max="6404" width="30.7109375" style="1" customWidth="1"/>
    <col min="6405" max="6405" width="29" style="1" customWidth="1"/>
    <col min="6406" max="6416" width="7.7109375" style="1" customWidth="1"/>
    <col min="6417" max="6417" width="12.7109375" style="1" customWidth="1"/>
    <col min="6418" max="6418" width="15.42578125" style="1" customWidth="1"/>
    <col min="6419" max="6419" width="24.28515625" style="1" bestFit="1" customWidth="1"/>
    <col min="6420" max="6420" width="24.28515625" style="1" customWidth="1"/>
    <col min="6421" max="6422" width="14.7109375" style="1" customWidth="1"/>
    <col min="6423" max="6658" width="11.42578125" style="1"/>
    <col min="6659" max="6659" width="26.28515625" style="1" customWidth="1"/>
    <col min="6660" max="6660" width="30.7109375" style="1" customWidth="1"/>
    <col min="6661" max="6661" width="29" style="1" customWidth="1"/>
    <col min="6662" max="6672" width="7.7109375" style="1" customWidth="1"/>
    <col min="6673" max="6673" width="12.7109375" style="1" customWidth="1"/>
    <col min="6674" max="6674" width="15.42578125" style="1" customWidth="1"/>
    <col min="6675" max="6675" width="24.28515625" style="1" bestFit="1" customWidth="1"/>
    <col min="6676" max="6676" width="24.28515625" style="1" customWidth="1"/>
    <col min="6677" max="6678" width="14.7109375" style="1" customWidth="1"/>
    <col min="6679" max="6914" width="11.42578125" style="1"/>
    <col min="6915" max="6915" width="26.28515625" style="1" customWidth="1"/>
    <col min="6916" max="6916" width="30.7109375" style="1" customWidth="1"/>
    <col min="6917" max="6917" width="29" style="1" customWidth="1"/>
    <col min="6918" max="6928" width="7.7109375" style="1" customWidth="1"/>
    <col min="6929" max="6929" width="12.7109375" style="1" customWidth="1"/>
    <col min="6930" max="6930" width="15.42578125" style="1" customWidth="1"/>
    <col min="6931" max="6931" width="24.28515625" style="1" bestFit="1" customWidth="1"/>
    <col min="6932" max="6932" width="24.28515625" style="1" customWidth="1"/>
    <col min="6933" max="6934" width="14.7109375" style="1" customWidth="1"/>
    <col min="6935" max="7170" width="11.42578125" style="1"/>
    <col min="7171" max="7171" width="26.28515625" style="1" customWidth="1"/>
    <col min="7172" max="7172" width="30.7109375" style="1" customWidth="1"/>
    <col min="7173" max="7173" width="29" style="1" customWidth="1"/>
    <col min="7174" max="7184" width="7.7109375" style="1" customWidth="1"/>
    <col min="7185" max="7185" width="12.7109375" style="1" customWidth="1"/>
    <col min="7186" max="7186" width="15.42578125" style="1" customWidth="1"/>
    <col min="7187" max="7187" width="24.28515625" style="1" bestFit="1" customWidth="1"/>
    <col min="7188" max="7188" width="24.28515625" style="1" customWidth="1"/>
    <col min="7189" max="7190" width="14.7109375" style="1" customWidth="1"/>
    <col min="7191" max="7426" width="11.42578125" style="1"/>
    <col min="7427" max="7427" width="26.28515625" style="1" customWidth="1"/>
    <col min="7428" max="7428" width="30.7109375" style="1" customWidth="1"/>
    <col min="7429" max="7429" width="29" style="1" customWidth="1"/>
    <col min="7430" max="7440" width="7.7109375" style="1" customWidth="1"/>
    <col min="7441" max="7441" width="12.7109375" style="1" customWidth="1"/>
    <col min="7442" max="7442" width="15.42578125" style="1" customWidth="1"/>
    <col min="7443" max="7443" width="24.28515625" style="1" bestFit="1" customWidth="1"/>
    <col min="7444" max="7444" width="24.28515625" style="1" customWidth="1"/>
    <col min="7445" max="7446" width="14.7109375" style="1" customWidth="1"/>
    <col min="7447" max="7682" width="11.42578125" style="1"/>
    <col min="7683" max="7683" width="26.28515625" style="1" customWidth="1"/>
    <col min="7684" max="7684" width="30.7109375" style="1" customWidth="1"/>
    <col min="7685" max="7685" width="29" style="1" customWidth="1"/>
    <col min="7686" max="7696" width="7.7109375" style="1" customWidth="1"/>
    <col min="7697" max="7697" width="12.7109375" style="1" customWidth="1"/>
    <col min="7698" max="7698" width="15.42578125" style="1" customWidth="1"/>
    <col min="7699" max="7699" width="24.28515625" style="1" bestFit="1" customWidth="1"/>
    <col min="7700" max="7700" width="24.28515625" style="1" customWidth="1"/>
    <col min="7701" max="7702" width="14.7109375" style="1" customWidth="1"/>
    <col min="7703" max="7938" width="11.42578125" style="1"/>
    <col min="7939" max="7939" width="26.28515625" style="1" customWidth="1"/>
    <col min="7940" max="7940" width="30.7109375" style="1" customWidth="1"/>
    <col min="7941" max="7941" width="29" style="1" customWidth="1"/>
    <col min="7942" max="7952" width="7.7109375" style="1" customWidth="1"/>
    <col min="7953" max="7953" width="12.7109375" style="1" customWidth="1"/>
    <col min="7954" max="7954" width="15.42578125" style="1" customWidth="1"/>
    <col min="7955" max="7955" width="24.28515625" style="1" bestFit="1" customWidth="1"/>
    <col min="7956" max="7956" width="24.28515625" style="1" customWidth="1"/>
    <col min="7957" max="7958" width="14.7109375" style="1" customWidth="1"/>
    <col min="7959" max="8194" width="11.42578125" style="1"/>
    <col min="8195" max="8195" width="26.28515625" style="1" customWidth="1"/>
    <col min="8196" max="8196" width="30.7109375" style="1" customWidth="1"/>
    <col min="8197" max="8197" width="29" style="1" customWidth="1"/>
    <col min="8198" max="8208" width="7.7109375" style="1" customWidth="1"/>
    <col min="8209" max="8209" width="12.7109375" style="1" customWidth="1"/>
    <col min="8210" max="8210" width="15.42578125" style="1" customWidth="1"/>
    <col min="8211" max="8211" width="24.28515625" style="1" bestFit="1" customWidth="1"/>
    <col min="8212" max="8212" width="24.28515625" style="1" customWidth="1"/>
    <col min="8213" max="8214" width="14.7109375" style="1" customWidth="1"/>
    <col min="8215" max="8450" width="11.42578125" style="1"/>
    <col min="8451" max="8451" width="26.28515625" style="1" customWidth="1"/>
    <col min="8452" max="8452" width="30.7109375" style="1" customWidth="1"/>
    <col min="8453" max="8453" width="29" style="1" customWidth="1"/>
    <col min="8454" max="8464" width="7.7109375" style="1" customWidth="1"/>
    <col min="8465" max="8465" width="12.7109375" style="1" customWidth="1"/>
    <col min="8466" max="8466" width="15.42578125" style="1" customWidth="1"/>
    <col min="8467" max="8467" width="24.28515625" style="1" bestFit="1" customWidth="1"/>
    <col min="8468" max="8468" width="24.28515625" style="1" customWidth="1"/>
    <col min="8469" max="8470" width="14.7109375" style="1" customWidth="1"/>
    <col min="8471" max="8706" width="11.42578125" style="1"/>
    <col min="8707" max="8707" width="26.28515625" style="1" customWidth="1"/>
    <col min="8708" max="8708" width="30.7109375" style="1" customWidth="1"/>
    <col min="8709" max="8709" width="29" style="1" customWidth="1"/>
    <col min="8710" max="8720" width="7.7109375" style="1" customWidth="1"/>
    <col min="8721" max="8721" width="12.7109375" style="1" customWidth="1"/>
    <col min="8722" max="8722" width="15.42578125" style="1" customWidth="1"/>
    <col min="8723" max="8723" width="24.28515625" style="1" bestFit="1" customWidth="1"/>
    <col min="8724" max="8724" width="24.28515625" style="1" customWidth="1"/>
    <col min="8725" max="8726" width="14.7109375" style="1" customWidth="1"/>
    <col min="8727" max="8962" width="11.42578125" style="1"/>
    <col min="8963" max="8963" width="26.28515625" style="1" customWidth="1"/>
    <col min="8964" max="8964" width="30.7109375" style="1" customWidth="1"/>
    <col min="8965" max="8965" width="29" style="1" customWidth="1"/>
    <col min="8966" max="8976" width="7.7109375" style="1" customWidth="1"/>
    <col min="8977" max="8977" width="12.7109375" style="1" customWidth="1"/>
    <col min="8978" max="8978" width="15.42578125" style="1" customWidth="1"/>
    <col min="8979" max="8979" width="24.28515625" style="1" bestFit="1" customWidth="1"/>
    <col min="8980" max="8980" width="24.28515625" style="1" customWidth="1"/>
    <col min="8981" max="8982" width="14.7109375" style="1" customWidth="1"/>
    <col min="8983" max="9218" width="11.42578125" style="1"/>
    <col min="9219" max="9219" width="26.28515625" style="1" customWidth="1"/>
    <col min="9220" max="9220" width="30.7109375" style="1" customWidth="1"/>
    <col min="9221" max="9221" width="29" style="1" customWidth="1"/>
    <col min="9222" max="9232" width="7.7109375" style="1" customWidth="1"/>
    <col min="9233" max="9233" width="12.7109375" style="1" customWidth="1"/>
    <col min="9234" max="9234" width="15.42578125" style="1" customWidth="1"/>
    <col min="9235" max="9235" width="24.28515625" style="1" bestFit="1" customWidth="1"/>
    <col min="9236" max="9236" width="24.28515625" style="1" customWidth="1"/>
    <col min="9237" max="9238" width="14.7109375" style="1" customWidth="1"/>
    <col min="9239" max="9474" width="11.42578125" style="1"/>
    <col min="9475" max="9475" width="26.28515625" style="1" customWidth="1"/>
    <col min="9476" max="9476" width="30.7109375" style="1" customWidth="1"/>
    <col min="9477" max="9477" width="29" style="1" customWidth="1"/>
    <col min="9478" max="9488" width="7.7109375" style="1" customWidth="1"/>
    <col min="9489" max="9489" width="12.7109375" style="1" customWidth="1"/>
    <col min="9490" max="9490" width="15.42578125" style="1" customWidth="1"/>
    <col min="9491" max="9491" width="24.28515625" style="1" bestFit="1" customWidth="1"/>
    <col min="9492" max="9492" width="24.28515625" style="1" customWidth="1"/>
    <col min="9493" max="9494" width="14.7109375" style="1" customWidth="1"/>
    <col min="9495" max="9730" width="11.42578125" style="1"/>
    <col min="9731" max="9731" width="26.28515625" style="1" customWidth="1"/>
    <col min="9732" max="9732" width="30.7109375" style="1" customWidth="1"/>
    <col min="9733" max="9733" width="29" style="1" customWidth="1"/>
    <col min="9734" max="9744" width="7.7109375" style="1" customWidth="1"/>
    <col min="9745" max="9745" width="12.7109375" style="1" customWidth="1"/>
    <col min="9746" max="9746" width="15.42578125" style="1" customWidth="1"/>
    <col min="9747" max="9747" width="24.28515625" style="1" bestFit="1" customWidth="1"/>
    <col min="9748" max="9748" width="24.28515625" style="1" customWidth="1"/>
    <col min="9749" max="9750" width="14.7109375" style="1" customWidth="1"/>
    <col min="9751" max="9986" width="11.42578125" style="1"/>
    <col min="9987" max="9987" width="26.28515625" style="1" customWidth="1"/>
    <col min="9988" max="9988" width="30.7109375" style="1" customWidth="1"/>
    <col min="9989" max="9989" width="29" style="1" customWidth="1"/>
    <col min="9990" max="10000" width="7.7109375" style="1" customWidth="1"/>
    <col min="10001" max="10001" width="12.7109375" style="1" customWidth="1"/>
    <col min="10002" max="10002" width="15.42578125" style="1" customWidth="1"/>
    <col min="10003" max="10003" width="24.28515625" style="1" bestFit="1" customWidth="1"/>
    <col min="10004" max="10004" width="24.28515625" style="1" customWidth="1"/>
    <col min="10005" max="10006" width="14.7109375" style="1" customWidth="1"/>
    <col min="10007" max="10242" width="11.42578125" style="1"/>
    <col min="10243" max="10243" width="26.28515625" style="1" customWidth="1"/>
    <col min="10244" max="10244" width="30.7109375" style="1" customWidth="1"/>
    <col min="10245" max="10245" width="29" style="1" customWidth="1"/>
    <col min="10246" max="10256" width="7.7109375" style="1" customWidth="1"/>
    <col min="10257" max="10257" width="12.7109375" style="1" customWidth="1"/>
    <col min="10258" max="10258" width="15.42578125" style="1" customWidth="1"/>
    <col min="10259" max="10259" width="24.28515625" style="1" bestFit="1" customWidth="1"/>
    <col min="10260" max="10260" width="24.28515625" style="1" customWidth="1"/>
    <col min="10261" max="10262" width="14.7109375" style="1" customWidth="1"/>
    <col min="10263" max="10498" width="11.42578125" style="1"/>
    <col min="10499" max="10499" width="26.28515625" style="1" customWidth="1"/>
    <col min="10500" max="10500" width="30.7109375" style="1" customWidth="1"/>
    <col min="10501" max="10501" width="29" style="1" customWidth="1"/>
    <col min="10502" max="10512" width="7.7109375" style="1" customWidth="1"/>
    <col min="10513" max="10513" width="12.7109375" style="1" customWidth="1"/>
    <col min="10514" max="10514" width="15.42578125" style="1" customWidth="1"/>
    <col min="10515" max="10515" width="24.28515625" style="1" bestFit="1" customWidth="1"/>
    <col min="10516" max="10516" width="24.28515625" style="1" customWidth="1"/>
    <col min="10517" max="10518" width="14.7109375" style="1" customWidth="1"/>
    <col min="10519" max="10754" width="11.42578125" style="1"/>
    <col min="10755" max="10755" width="26.28515625" style="1" customWidth="1"/>
    <col min="10756" max="10756" width="30.7109375" style="1" customWidth="1"/>
    <col min="10757" max="10757" width="29" style="1" customWidth="1"/>
    <col min="10758" max="10768" width="7.7109375" style="1" customWidth="1"/>
    <col min="10769" max="10769" width="12.7109375" style="1" customWidth="1"/>
    <col min="10770" max="10770" width="15.42578125" style="1" customWidth="1"/>
    <col min="10771" max="10771" width="24.28515625" style="1" bestFit="1" customWidth="1"/>
    <col min="10772" max="10772" width="24.28515625" style="1" customWidth="1"/>
    <col min="10773" max="10774" width="14.7109375" style="1" customWidth="1"/>
    <col min="10775" max="11010" width="11.42578125" style="1"/>
    <col min="11011" max="11011" width="26.28515625" style="1" customWidth="1"/>
    <col min="11012" max="11012" width="30.7109375" style="1" customWidth="1"/>
    <col min="11013" max="11013" width="29" style="1" customWidth="1"/>
    <col min="11014" max="11024" width="7.7109375" style="1" customWidth="1"/>
    <col min="11025" max="11025" width="12.7109375" style="1" customWidth="1"/>
    <col min="11026" max="11026" width="15.42578125" style="1" customWidth="1"/>
    <col min="11027" max="11027" width="24.28515625" style="1" bestFit="1" customWidth="1"/>
    <col min="11028" max="11028" width="24.28515625" style="1" customWidth="1"/>
    <col min="11029" max="11030" width="14.7109375" style="1" customWidth="1"/>
    <col min="11031" max="11266" width="11.42578125" style="1"/>
    <col min="11267" max="11267" width="26.28515625" style="1" customWidth="1"/>
    <col min="11268" max="11268" width="30.7109375" style="1" customWidth="1"/>
    <col min="11269" max="11269" width="29" style="1" customWidth="1"/>
    <col min="11270" max="11280" width="7.7109375" style="1" customWidth="1"/>
    <col min="11281" max="11281" width="12.7109375" style="1" customWidth="1"/>
    <col min="11282" max="11282" width="15.42578125" style="1" customWidth="1"/>
    <col min="11283" max="11283" width="24.28515625" style="1" bestFit="1" customWidth="1"/>
    <col min="11284" max="11284" width="24.28515625" style="1" customWidth="1"/>
    <col min="11285" max="11286" width="14.7109375" style="1" customWidth="1"/>
    <col min="11287" max="11522" width="11.42578125" style="1"/>
    <col min="11523" max="11523" width="26.28515625" style="1" customWidth="1"/>
    <col min="11524" max="11524" width="30.7109375" style="1" customWidth="1"/>
    <col min="11525" max="11525" width="29" style="1" customWidth="1"/>
    <col min="11526" max="11536" width="7.7109375" style="1" customWidth="1"/>
    <col min="11537" max="11537" width="12.7109375" style="1" customWidth="1"/>
    <col min="11538" max="11538" width="15.42578125" style="1" customWidth="1"/>
    <col min="11539" max="11539" width="24.28515625" style="1" bestFit="1" customWidth="1"/>
    <col min="11540" max="11540" width="24.28515625" style="1" customWidth="1"/>
    <col min="11541" max="11542" width="14.7109375" style="1" customWidth="1"/>
    <col min="11543" max="11778" width="11.42578125" style="1"/>
    <col min="11779" max="11779" width="26.28515625" style="1" customWidth="1"/>
    <col min="11780" max="11780" width="30.7109375" style="1" customWidth="1"/>
    <col min="11781" max="11781" width="29" style="1" customWidth="1"/>
    <col min="11782" max="11792" width="7.7109375" style="1" customWidth="1"/>
    <col min="11793" max="11793" width="12.7109375" style="1" customWidth="1"/>
    <col min="11794" max="11794" width="15.42578125" style="1" customWidth="1"/>
    <col min="11795" max="11795" width="24.28515625" style="1" bestFit="1" customWidth="1"/>
    <col min="11796" max="11796" width="24.28515625" style="1" customWidth="1"/>
    <col min="11797" max="11798" width="14.7109375" style="1" customWidth="1"/>
    <col min="11799" max="12034" width="11.42578125" style="1"/>
    <col min="12035" max="12035" width="26.28515625" style="1" customWidth="1"/>
    <col min="12036" max="12036" width="30.7109375" style="1" customWidth="1"/>
    <col min="12037" max="12037" width="29" style="1" customWidth="1"/>
    <col min="12038" max="12048" width="7.7109375" style="1" customWidth="1"/>
    <col min="12049" max="12049" width="12.7109375" style="1" customWidth="1"/>
    <col min="12050" max="12050" width="15.42578125" style="1" customWidth="1"/>
    <col min="12051" max="12051" width="24.28515625" style="1" bestFit="1" customWidth="1"/>
    <col min="12052" max="12052" width="24.28515625" style="1" customWidth="1"/>
    <col min="12053" max="12054" width="14.7109375" style="1" customWidth="1"/>
    <col min="12055" max="12290" width="11.42578125" style="1"/>
    <col min="12291" max="12291" width="26.28515625" style="1" customWidth="1"/>
    <col min="12292" max="12292" width="30.7109375" style="1" customWidth="1"/>
    <col min="12293" max="12293" width="29" style="1" customWidth="1"/>
    <col min="12294" max="12304" width="7.7109375" style="1" customWidth="1"/>
    <col min="12305" max="12305" width="12.7109375" style="1" customWidth="1"/>
    <col min="12306" max="12306" width="15.42578125" style="1" customWidth="1"/>
    <col min="12307" max="12307" width="24.28515625" style="1" bestFit="1" customWidth="1"/>
    <col min="12308" max="12308" width="24.28515625" style="1" customWidth="1"/>
    <col min="12309" max="12310" width="14.7109375" style="1" customWidth="1"/>
    <col min="12311" max="12546" width="11.42578125" style="1"/>
    <col min="12547" max="12547" width="26.28515625" style="1" customWidth="1"/>
    <col min="12548" max="12548" width="30.7109375" style="1" customWidth="1"/>
    <col min="12549" max="12549" width="29" style="1" customWidth="1"/>
    <col min="12550" max="12560" width="7.7109375" style="1" customWidth="1"/>
    <col min="12561" max="12561" width="12.7109375" style="1" customWidth="1"/>
    <col min="12562" max="12562" width="15.42578125" style="1" customWidth="1"/>
    <col min="12563" max="12563" width="24.28515625" style="1" bestFit="1" customWidth="1"/>
    <col min="12564" max="12564" width="24.28515625" style="1" customWidth="1"/>
    <col min="12565" max="12566" width="14.7109375" style="1" customWidth="1"/>
    <col min="12567" max="12802" width="11.42578125" style="1"/>
    <col min="12803" max="12803" width="26.28515625" style="1" customWidth="1"/>
    <col min="12804" max="12804" width="30.7109375" style="1" customWidth="1"/>
    <col min="12805" max="12805" width="29" style="1" customWidth="1"/>
    <col min="12806" max="12816" width="7.7109375" style="1" customWidth="1"/>
    <col min="12817" max="12817" width="12.7109375" style="1" customWidth="1"/>
    <col min="12818" max="12818" width="15.42578125" style="1" customWidth="1"/>
    <col min="12819" max="12819" width="24.28515625" style="1" bestFit="1" customWidth="1"/>
    <col min="12820" max="12820" width="24.28515625" style="1" customWidth="1"/>
    <col min="12821" max="12822" width="14.7109375" style="1" customWidth="1"/>
    <col min="12823" max="13058" width="11.42578125" style="1"/>
    <col min="13059" max="13059" width="26.28515625" style="1" customWidth="1"/>
    <col min="13060" max="13060" width="30.7109375" style="1" customWidth="1"/>
    <col min="13061" max="13061" width="29" style="1" customWidth="1"/>
    <col min="13062" max="13072" width="7.7109375" style="1" customWidth="1"/>
    <col min="13073" max="13073" width="12.7109375" style="1" customWidth="1"/>
    <col min="13074" max="13074" width="15.42578125" style="1" customWidth="1"/>
    <col min="13075" max="13075" width="24.28515625" style="1" bestFit="1" customWidth="1"/>
    <col min="13076" max="13076" width="24.28515625" style="1" customWidth="1"/>
    <col min="13077" max="13078" width="14.7109375" style="1" customWidth="1"/>
    <col min="13079" max="13314" width="11.42578125" style="1"/>
    <col min="13315" max="13315" width="26.28515625" style="1" customWidth="1"/>
    <col min="13316" max="13316" width="30.7109375" style="1" customWidth="1"/>
    <col min="13317" max="13317" width="29" style="1" customWidth="1"/>
    <col min="13318" max="13328" width="7.7109375" style="1" customWidth="1"/>
    <col min="13329" max="13329" width="12.7109375" style="1" customWidth="1"/>
    <col min="13330" max="13330" width="15.42578125" style="1" customWidth="1"/>
    <col min="13331" max="13331" width="24.28515625" style="1" bestFit="1" customWidth="1"/>
    <col min="13332" max="13332" width="24.28515625" style="1" customWidth="1"/>
    <col min="13333" max="13334" width="14.7109375" style="1" customWidth="1"/>
    <col min="13335" max="13570" width="11.42578125" style="1"/>
    <col min="13571" max="13571" width="26.28515625" style="1" customWidth="1"/>
    <col min="13572" max="13572" width="30.7109375" style="1" customWidth="1"/>
    <col min="13573" max="13573" width="29" style="1" customWidth="1"/>
    <col min="13574" max="13584" width="7.7109375" style="1" customWidth="1"/>
    <col min="13585" max="13585" width="12.7109375" style="1" customWidth="1"/>
    <col min="13586" max="13586" width="15.42578125" style="1" customWidth="1"/>
    <col min="13587" max="13587" width="24.28515625" style="1" bestFit="1" customWidth="1"/>
    <col min="13588" max="13588" width="24.28515625" style="1" customWidth="1"/>
    <col min="13589" max="13590" width="14.7109375" style="1" customWidth="1"/>
    <col min="13591" max="13826" width="11.42578125" style="1"/>
    <col min="13827" max="13827" width="26.28515625" style="1" customWidth="1"/>
    <col min="13828" max="13828" width="30.7109375" style="1" customWidth="1"/>
    <col min="13829" max="13829" width="29" style="1" customWidth="1"/>
    <col min="13830" max="13840" width="7.7109375" style="1" customWidth="1"/>
    <col min="13841" max="13841" width="12.7109375" style="1" customWidth="1"/>
    <col min="13842" max="13842" width="15.42578125" style="1" customWidth="1"/>
    <col min="13843" max="13843" width="24.28515625" style="1" bestFit="1" customWidth="1"/>
    <col min="13844" max="13844" width="24.28515625" style="1" customWidth="1"/>
    <col min="13845" max="13846" width="14.7109375" style="1" customWidth="1"/>
    <col min="13847" max="14082" width="11.42578125" style="1"/>
    <col min="14083" max="14083" width="26.28515625" style="1" customWidth="1"/>
    <col min="14084" max="14084" width="30.7109375" style="1" customWidth="1"/>
    <col min="14085" max="14085" width="29" style="1" customWidth="1"/>
    <col min="14086" max="14096" width="7.7109375" style="1" customWidth="1"/>
    <col min="14097" max="14097" width="12.7109375" style="1" customWidth="1"/>
    <col min="14098" max="14098" width="15.42578125" style="1" customWidth="1"/>
    <col min="14099" max="14099" width="24.28515625" style="1" bestFit="1" customWidth="1"/>
    <col min="14100" max="14100" width="24.28515625" style="1" customWidth="1"/>
    <col min="14101" max="14102" width="14.7109375" style="1" customWidth="1"/>
    <col min="14103" max="14338" width="11.42578125" style="1"/>
    <col min="14339" max="14339" width="26.28515625" style="1" customWidth="1"/>
    <col min="14340" max="14340" width="30.7109375" style="1" customWidth="1"/>
    <col min="14341" max="14341" width="29" style="1" customWidth="1"/>
    <col min="14342" max="14352" width="7.7109375" style="1" customWidth="1"/>
    <col min="14353" max="14353" width="12.7109375" style="1" customWidth="1"/>
    <col min="14354" max="14354" width="15.42578125" style="1" customWidth="1"/>
    <col min="14355" max="14355" width="24.28515625" style="1" bestFit="1" customWidth="1"/>
    <col min="14356" max="14356" width="24.28515625" style="1" customWidth="1"/>
    <col min="14357" max="14358" width="14.7109375" style="1" customWidth="1"/>
    <col min="14359" max="14594" width="11.42578125" style="1"/>
    <col min="14595" max="14595" width="26.28515625" style="1" customWidth="1"/>
    <col min="14596" max="14596" width="30.7109375" style="1" customWidth="1"/>
    <col min="14597" max="14597" width="29" style="1" customWidth="1"/>
    <col min="14598" max="14608" width="7.7109375" style="1" customWidth="1"/>
    <col min="14609" max="14609" width="12.7109375" style="1" customWidth="1"/>
    <col min="14610" max="14610" width="15.42578125" style="1" customWidth="1"/>
    <col min="14611" max="14611" width="24.28515625" style="1" bestFit="1" customWidth="1"/>
    <col min="14612" max="14612" width="24.28515625" style="1" customWidth="1"/>
    <col min="14613" max="14614" width="14.7109375" style="1" customWidth="1"/>
    <col min="14615" max="14850" width="11.42578125" style="1"/>
    <col min="14851" max="14851" width="26.28515625" style="1" customWidth="1"/>
    <col min="14852" max="14852" width="30.7109375" style="1" customWidth="1"/>
    <col min="14853" max="14853" width="29" style="1" customWidth="1"/>
    <col min="14854" max="14864" width="7.7109375" style="1" customWidth="1"/>
    <col min="14865" max="14865" width="12.7109375" style="1" customWidth="1"/>
    <col min="14866" max="14866" width="15.42578125" style="1" customWidth="1"/>
    <col min="14867" max="14867" width="24.28515625" style="1" bestFit="1" customWidth="1"/>
    <col min="14868" max="14868" width="24.28515625" style="1" customWidth="1"/>
    <col min="14869" max="14870" width="14.7109375" style="1" customWidth="1"/>
    <col min="14871" max="15106" width="11.42578125" style="1"/>
    <col min="15107" max="15107" width="26.28515625" style="1" customWidth="1"/>
    <col min="15108" max="15108" width="30.7109375" style="1" customWidth="1"/>
    <col min="15109" max="15109" width="29" style="1" customWidth="1"/>
    <col min="15110" max="15120" width="7.7109375" style="1" customWidth="1"/>
    <col min="15121" max="15121" width="12.7109375" style="1" customWidth="1"/>
    <col min="15122" max="15122" width="15.42578125" style="1" customWidth="1"/>
    <col min="15123" max="15123" width="24.28515625" style="1" bestFit="1" customWidth="1"/>
    <col min="15124" max="15124" width="24.28515625" style="1" customWidth="1"/>
    <col min="15125" max="15126" width="14.7109375" style="1" customWidth="1"/>
    <col min="15127" max="15362" width="11.42578125" style="1"/>
    <col min="15363" max="15363" width="26.28515625" style="1" customWidth="1"/>
    <col min="15364" max="15364" width="30.7109375" style="1" customWidth="1"/>
    <col min="15365" max="15365" width="29" style="1" customWidth="1"/>
    <col min="15366" max="15376" width="7.7109375" style="1" customWidth="1"/>
    <col min="15377" max="15377" width="12.7109375" style="1" customWidth="1"/>
    <col min="15378" max="15378" width="15.42578125" style="1" customWidth="1"/>
    <col min="15379" max="15379" width="24.28515625" style="1" bestFit="1" customWidth="1"/>
    <col min="15380" max="15380" width="24.28515625" style="1" customWidth="1"/>
    <col min="15381" max="15382" width="14.7109375" style="1" customWidth="1"/>
    <col min="15383" max="15618" width="11.42578125" style="1"/>
    <col min="15619" max="15619" width="26.28515625" style="1" customWidth="1"/>
    <col min="15620" max="15620" width="30.7109375" style="1" customWidth="1"/>
    <col min="15621" max="15621" width="29" style="1" customWidth="1"/>
    <col min="15622" max="15632" width="7.7109375" style="1" customWidth="1"/>
    <col min="15633" max="15633" width="12.7109375" style="1" customWidth="1"/>
    <col min="15634" max="15634" width="15.42578125" style="1" customWidth="1"/>
    <col min="15635" max="15635" width="24.28515625" style="1" bestFit="1" customWidth="1"/>
    <col min="15636" max="15636" width="24.28515625" style="1" customWidth="1"/>
    <col min="15637" max="15638" width="14.7109375" style="1" customWidth="1"/>
    <col min="15639" max="15874" width="11.42578125" style="1"/>
    <col min="15875" max="15875" width="26.28515625" style="1" customWidth="1"/>
    <col min="15876" max="15876" width="30.7109375" style="1" customWidth="1"/>
    <col min="15877" max="15877" width="29" style="1" customWidth="1"/>
    <col min="15878" max="15888" width="7.7109375" style="1" customWidth="1"/>
    <col min="15889" max="15889" width="12.7109375" style="1" customWidth="1"/>
    <col min="15890" max="15890" width="15.42578125" style="1" customWidth="1"/>
    <col min="15891" max="15891" width="24.28515625" style="1" bestFit="1" customWidth="1"/>
    <col min="15892" max="15892" width="24.28515625" style="1" customWidth="1"/>
    <col min="15893" max="15894" width="14.7109375" style="1" customWidth="1"/>
    <col min="15895" max="16130" width="11.42578125" style="1"/>
    <col min="16131" max="16131" width="26.28515625" style="1" customWidth="1"/>
    <col min="16132" max="16132" width="30.7109375" style="1" customWidth="1"/>
    <col min="16133" max="16133" width="29" style="1" customWidth="1"/>
    <col min="16134" max="16144" width="7.7109375" style="1" customWidth="1"/>
    <col min="16145" max="16145" width="12.7109375" style="1" customWidth="1"/>
    <col min="16146" max="16146" width="15.42578125" style="1" customWidth="1"/>
    <col min="16147" max="16147" width="24.28515625" style="1" bestFit="1" customWidth="1"/>
    <col min="16148" max="16148" width="24.28515625" style="1" customWidth="1"/>
    <col min="16149" max="16150" width="14.7109375" style="1" customWidth="1"/>
    <col min="16151" max="16381" width="11.42578125" style="1"/>
    <col min="16382" max="16384" width="11.42578125" style="1" customWidth="1"/>
  </cols>
  <sheetData>
    <row r="1" spans="1:21" s="38" customFormat="1" ht="19.5" customHeight="1">
      <c r="A1" s="37"/>
      <c r="C1" s="39"/>
      <c r="O1" s="40"/>
      <c r="Q1" s="105"/>
      <c r="R1" s="174"/>
      <c r="S1" s="139"/>
      <c r="T1" s="447"/>
      <c r="U1" s="448"/>
    </row>
    <row r="2" spans="1:21" s="38" customFormat="1" ht="19.5" customHeight="1">
      <c r="A2" s="37"/>
      <c r="B2" s="97"/>
      <c r="C2" s="41"/>
      <c r="D2" s="40"/>
      <c r="O2" s="42"/>
      <c r="R2" s="141"/>
    </row>
    <row r="3" spans="1:21" s="38" customFormat="1" ht="19.5" customHeight="1">
      <c r="A3" s="37"/>
      <c r="B3" s="40"/>
      <c r="C3" s="41"/>
      <c r="D3" s="97"/>
      <c r="O3" s="42"/>
      <c r="R3" s="141"/>
    </row>
    <row r="4" spans="1:21" s="38" customFormat="1" ht="19.5" customHeight="1">
      <c r="A4" s="37"/>
      <c r="B4" s="40"/>
      <c r="C4" s="41"/>
      <c r="D4" s="40"/>
      <c r="O4" s="42"/>
      <c r="R4" s="141"/>
    </row>
    <row r="5" spans="1:21" s="38" customFormat="1" ht="19.5" customHeight="1">
      <c r="A5" s="37"/>
      <c r="B5" s="40"/>
      <c r="C5" s="43"/>
      <c r="D5" s="40"/>
      <c r="E5" s="33"/>
      <c r="R5" s="141"/>
    </row>
    <row r="6" spans="1:21" s="38" customFormat="1" ht="19.5" customHeight="1">
      <c r="A6" s="37"/>
      <c r="B6" s="40"/>
      <c r="C6" s="41"/>
      <c r="D6" s="40"/>
      <c r="R6" s="141"/>
    </row>
    <row r="7" spans="1:21" s="38" customFormat="1" ht="19.5" customHeight="1">
      <c r="A7" s="37"/>
      <c r="B7" s="40"/>
      <c r="C7" s="41"/>
      <c r="D7" s="40"/>
      <c r="O7" s="41"/>
      <c r="R7" s="141"/>
    </row>
    <row r="8" spans="1:21" s="38" customFormat="1" ht="19.5" customHeight="1">
      <c r="A8" s="37"/>
      <c r="B8" s="44"/>
      <c r="C8" s="44"/>
      <c r="D8" s="44"/>
      <c r="E8" s="44"/>
      <c r="F8" s="44"/>
      <c r="G8" s="39"/>
      <c r="H8" s="39"/>
      <c r="R8" s="141"/>
    </row>
    <row r="9" spans="1:21" s="38" customFormat="1" ht="19.5" customHeight="1">
      <c r="A9" s="45"/>
      <c r="B9" s="44"/>
      <c r="C9" s="46"/>
      <c r="D9" s="35"/>
      <c r="E9" s="35"/>
      <c r="F9" s="44"/>
      <c r="Q9" s="106"/>
      <c r="R9" s="150"/>
      <c r="S9" s="106"/>
    </row>
    <row r="10" spans="1:21" s="38" customFormat="1" ht="19.5" customHeight="1">
      <c r="A10" s="45"/>
      <c r="B10" s="44"/>
      <c r="C10" s="46"/>
      <c r="D10" s="35"/>
      <c r="E10" s="35"/>
      <c r="F10" s="44"/>
      <c r="Q10" s="106"/>
      <c r="R10" s="150"/>
      <c r="S10" s="106"/>
    </row>
    <row r="11" spans="1:21" s="38" customFormat="1" ht="19.5" customHeight="1">
      <c r="A11" s="45"/>
      <c r="B11" s="44"/>
      <c r="C11" s="46"/>
      <c r="D11" s="35"/>
      <c r="E11" s="35"/>
      <c r="F11" s="44"/>
      <c r="Q11" s="106"/>
      <c r="R11" s="150"/>
      <c r="S11" s="106"/>
    </row>
    <row r="12" spans="1:21" s="38" customFormat="1" ht="19.5" customHeight="1">
      <c r="A12" s="45"/>
      <c r="B12" s="44"/>
      <c r="C12" s="44"/>
      <c r="D12" s="36"/>
      <c r="E12" s="35"/>
      <c r="F12" s="44"/>
      <c r="Q12" s="106"/>
      <c r="R12" s="150"/>
      <c r="S12" s="106"/>
    </row>
    <row r="13" spans="1:21" s="49" customFormat="1" ht="19.5" customHeight="1" thickBot="1">
      <c r="A13" s="47"/>
      <c r="B13" s="44"/>
      <c r="C13" s="46"/>
      <c r="D13" s="48"/>
      <c r="E13" s="48"/>
      <c r="F13" s="48"/>
      <c r="Q13" s="107"/>
      <c r="R13" s="151"/>
      <c r="S13" s="107"/>
    </row>
    <row r="14" spans="1:21" ht="22.5" customHeight="1">
      <c r="A14" s="395" t="s">
        <v>64</v>
      </c>
      <c r="B14" s="391"/>
      <c r="C14" s="391"/>
      <c r="D14" s="391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43"/>
      <c r="S14" s="127"/>
      <c r="T14" s="391"/>
      <c r="U14" s="392"/>
    </row>
    <row r="15" spans="1:21" s="50" customFormat="1" ht="11.25" customHeight="1">
      <c r="A15" s="338" t="s">
        <v>39</v>
      </c>
      <c r="B15" s="327" t="s">
        <v>91</v>
      </c>
      <c r="C15" s="327" t="s">
        <v>37</v>
      </c>
      <c r="D15" s="327" t="s">
        <v>38</v>
      </c>
      <c r="E15" s="327">
        <v>4</v>
      </c>
      <c r="F15" s="327" t="s">
        <v>16</v>
      </c>
      <c r="G15" s="327" t="s">
        <v>15</v>
      </c>
      <c r="H15" s="327" t="s">
        <v>14</v>
      </c>
      <c r="I15" s="327" t="s">
        <v>13</v>
      </c>
      <c r="J15" s="327" t="s">
        <v>12</v>
      </c>
      <c r="K15" s="327" t="s">
        <v>11</v>
      </c>
      <c r="L15" s="327" t="s">
        <v>10</v>
      </c>
      <c r="M15" s="327" t="s">
        <v>56</v>
      </c>
      <c r="N15" s="327" t="s">
        <v>8</v>
      </c>
      <c r="O15" s="327" t="s">
        <v>24</v>
      </c>
      <c r="P15" s="327" t="s">
        <v>7</v>
      </c>
      <c r="Q15" s="327" t="s">
        <v>995</v>
      </c>
      <c r="R15" s="362" t="s">
        <v>996</v>
      </c>
      <c r="S15" s="327" t="s">
        <v>7</v>
      </c>
      <c r="T15" s="327" t="s">
        <v>115</v>
      </c>
      <c r="U15" s="313" t="s">
        <v>116</v>
      </c>
    </row>
    <row r="16" spans="1:21" s="31" customFormat="1" ht="21" thickBot="1">
      <c r="A16" s="396"/>
      <c r="B16" s="387"/>
      <c r="C16" s="393"/>
      <c r="D16" s="386"/>
      <c r="E16" s="386"/>
      <c r="F16" s="386"/>
      <c r="G16" s="386"/>
      <c r="H16" s="386"/>
      <c r="I16" s="386"/>
      <c r="J16" s="386"/>
      <c r="K16" s="386"/>
      <c r="L16" s="386"/>
      <c r="M16" s="386"/>
      <c r="N16" s="386"/>
      <c r="O16" s="386"/>
      <c r="P16" s="386"/>
      <c r="Q16" s="386"/>
      <c r="R16" s="363"/>
      <c r="S16" s="386"/>
      <c r="T16" s="393"/>
      <c r="U16" s="394"/>
    </row>
    <row r="17" spans="1:21" ht="40.5">
      <c r="A17" s="383" t="s">
        <v>824</v>
      </c>
      <c r="B17" s="368" t="s">
        <v>101</v>
      </c>
      <c r="C17" s="388"/>
      <c r="D17" s="365" t="s">
        <v>68</v>
      </c>
      <c r="E17" s="373"/>
      <c r="F17" s="373">
        <v>730</v>
      </c>
      <c r="G17" s="373">
        <v>411</v>
      </c>
      <c r="H17" s="373">
        <v>396</v>
      </c>
      <c r="I17" s="370"/>
      <c r="J17" s="370"/>
      <c r="K17" s="370"/>
      <c r="L17" s="370"/>
      <c r="M17" s="370"/>
      <c r="N17" s="370"/>
      <c r="O17" s="370"/>
      <c r="P17" s="368">
        <f>SUM(E17:O17)</f>
        <v>1537</v>
      </c>
      <c r="Q17" s="352">
        <v>22.95</v>
      </c>
      <c r="R17" s="432">
        <v>0.8</v>
      </c>
      <c r="S17" s="352">
        <f>(P17*Q17)*(1-R17)</f>
        <v>7054.829999999999</v>
      </c>
      <c r="T17" s="60" t="s">
        <v>688</v>
      </c>
      <c r="U17" s="27">
        <v>4</v>
      </c>
    </row>
    <row r="18" spans="1:21" s="10" customFormat="1" ht="40.5">
      <c r="A18" s="384"/>
      <c r="B18" s="381"/>
      <c r="C18" s="389"/>
      <c r="D18" s="366"/>
      <c r="E18" s="369"/>
      <c r="F18" s="369"/>
      <c r="G18" s="369"/>
      <c r="H18" s="369"/>
      <c r="I18" s="401"/>
      <c r="J18" s="401"/>
      <c r="K18" s="401"/>
      <c r="L18" s="401"/>
      <c r="M18" s="401"/>
      <c r="N18" s="401"/>
      <c r="O18" s="401"/>
      <c r="P18" s="369"/>
      <c r="Q18" s="397"/>
      <c r="R18" s="433"/>
      <c r="S18" s="397"/>
      <c r="T18" s="60" t="s">
        <v>689</v>
      </c>
      <c r="U18" s="27" t="s">
        <v>210</v>
      </c>
    </row>
    <row r="19" spans="1:21" s="10" customFormat="1" ht="40.5">
      <c r="A19" s="384"/>
      <c r="B19" s="381"/>
      <c r="C19" s="389"/>
      <c r="D19" s="366"/>
      <c r="E19" s="369"/>
      <c r="F19" s="369"/>
      <c r="G19" s="369"/>
      <c r="H19" s="369"/>
      <c r="I19" s="401"/>
      <c r="J19" s="401"/>
      <c r="K19" s="401"/>
      <c r="L19" s="401"/>
      <c r="M19" s="401"/>
      <c r="N19" s="401"/>
      <c r="O19" s="401"/>
      <c r="P19" s="369"/>
      <c r="Q19" s="397"/>
      <c r="R19" s="433"/>
      <c r="S19" s="397"/>
      <c r="T19" s="60" t="s">
        <v>690</v>
      </c>
      <c r="U19" s="27" t="s">
        <v>211</v>
      </c>
    </row>
    <row r="20" spans="1:21" s="10" customFormat="1" ht="40.5">
      <c r="A20" s="384"/>
      <c r="B20" s="381"/>
      <c r="C20" s="389"/>
      <c r="D20" s="366"/>
      <c r="E20" s="369"/>
      <c r="F20" s="369"/>
      <c r="G20" s="369"/>
      <c r="H20" s="369"/>
      <c r="I20" s="401"/>
      <c r="J20" s="401"/>
      <c r="K20" s="401"/>
      <c r="L20" s="401"/>
      <c r="M20" s="401"/>
      <c r="N20" s="401"/>
      <c r="O20" s="401"/>
      <c r="P20" s="369"/>
      <c r="Q20" s="397"/>
      <c r="R20" s="433"/>
      <c r="S20" s="397"/>
      <c r="T20" s="60" t="s">
        <v>691</v>
      </c>
      <c r="U20" s="27" t="s">
        <v>212</v>
      </c>
    </row>
    <row r="21" spans="1:21" s="10" customFormat="1" ht="40.5">
      <c r="A21" s="384"/>
      <c r="B21" s="381"/>
      <c r="C21" s="389"/>
      <c r="D21" s="366"/>
      <c r="E21" s="369"/>
      <c r="F21" s="369"/>
      <c r="G21" s="369"/>
      <c r="H21" s="369"/>
      <c r="I21" s="401"/>
      <c r="J21" s="401"/>
      <c r="K21" s="401"/>
      <c r="L21" s="401"/>
      <c r="M21" s="401"/>
      <c r="N21" s="401"/>
      <c r="O21" s="401"/>
      <c r="P21" s="369"/>
      <c r="Q21" s="397"/>
      <c r="R21" s="433"/>
      <c r="S21" s="397"/>
      <c r="T21" s="60" t="s">
        <v>692</v>
      </c>
      <c r="U21" s="27" t="s">
        <v>13</v>
      </c>
    </row>
    <row r="22" spans="1:21" s="10" customFormat="1" ht="40.5">
      <c r="A22" s="383" t="s">
        <v>69</v>
      </c>
      <c r="B22" s="381"/>
      <c r="C22" s="389"/>
      <c r="D22" s="366"/>
      <c r="E22" s="370"/>
      <c r="F22" s="370"/>
      <c r="G22" s="370"/>
      <c r="H22" s="370"/>
      <c r="I22" s="373">
        <v>231</v>
      </c>
      <c r="J22" s="373"/>
      <c r="K22" s="373"/>
      <c r="L22" s="373"/>
      <c r="M22" s="373"/>
      <c r="N22" s="373">
        <v>62</v>
      </c>
      <c r="O22" s="373">
        <v>10</v>
      </c>
      <c r="P22" s="368">
        <f>SUM(I22:O22)</f>
        <v>303</v>
      </c>
      <c r="Q22" s="352">
        <v>25.95</v>
      </c>
      <c r="R22" s="432">
        <v>0.8</v>
      </c>
      <c r="S22" s="352">
        <f>(P22*Q22)*(1-R22)</f>
        <v>1572.5699999999995</v>
      </c>
      <c r="T22" s="60" t="s">
        <v>693</v>
      </c>
      <c r="U22" s="27" t="s">
        <v>12</v>
      </c>
    </row>
    <row r="23" spans="1:21" s="10" customFormat="1" ht="40.5">
      <c r="A23" s="384"/>
      <c r="B23" s="381"/>
      <c r="C23" s="389"/>
      <c r="D23" s="366"/>
      <c r="E23" s="401"/>
      <c r="F23" s="401"/>
      <c r="G23" s="401"/>
      <c r="H23" s="401"/>
      <c r="I23" s="369"/>
      <c r="J23" s="369"/>
      <c r="K23" s="369"/>
      <c r="L23" s="369"/>
      <c r="M23" s="369"/>
      <c r="N23" s="369"/>
      <c r="O23" s="369"/>
      <c r="P23" s="369"/>
      <c r="Q23" s="397"/>
      <c r="R23" s="433"/>
      <c r="S23" s="397"/>
      <c r="T23" s="60" t="s">
        <v>694</v>
      </c>
      <c r="U23" s="27" t="s">
        <v>11</v>
      </c>
    </row>
    <row r="24" spans="1:21" s="10" customFormat="1" ht="40.5">
      <c r="A24" s="384"/>
      <c r="B24" s="381"/>
      <c r="C24" s="389"/>
      <c r="D24" s="366"/>
      <c r="E24" s="401"/>
      <c r="F24" s="401"/>
      <c r="G24" s="401"/>
      <c r="H24" s="401"/>
      <c r="I24" s="369"/>
      <c r="J24" s="369"/>
      <c r="K24" s="369"/>
      <c r="L24" s="369"/>
      <c r="M24" s="369"/>
      <c r="N24" s="369"/>
      <c r="O24" s="369"/>
      <c r="P24" s="369"/>
      <c r="Q24" s="397"/>
      <c r="R24" s="433"/>
      <c r="S24" s="397"/>
      <c r="T24" s="60" t="s">
        <v>695</v>
      </c>
      <c r="U24" s="27" t="s">
        <v>10</v>
      </c>
    </row>
    <row r="25" spans="1:21" s="10" customFormat="1" ht="40.5">
      <c r="A25" s="384"/>
      <c r="B25" s="381"/>
      <c r="C25" s="389"/>
      <c r="D25" s="366"/>
      <c r="E25" s="401"/>
      <c r="F25" s="401"/>
      <c r="G25" s="401"/>
      <c r="H25" s="401"/>
      <c r="I25" s="369"/>
      <c r="J25" s="369"/>
      <c r="K25" s="369"/>
      <c r="L25" s="369"/>
      <c r="M25" s="369"/>
      <c r="N25" s="369"/>
      <c r="O25" s="369"/>
      <c r="P25" s="369"/>
      <c r="Q25" s="397"/>
      <c r="R25" s="433"/>
      <c r="S25" s="397"/>
      <c r="T25" s="60" t="s">
        <v>696</v>
      </c>
      <c r="U25" s="27" t="s">
        <v>56</v>
      </c>
    </row>
    <row r="26" spans="1:21" s="10" customFormat="1" ht="40.5">
      <c r="A26" s="384"/>
      <c r="B26" s="381"/>
      <c r="C26" s="389"/>
      <c r="D26" s="366"/>
      <c r="E26" s="401"/>
      <c r="F26" s="401"/>
      <c r="G26" s="401"/>
      <c r="H26" s="401"/>
      <c r="I26" s="369"/>
      <c r="J26" s="369"/>
      <c r="K26" s="369"/>
      <c r="L26" s="369"/>
      <c r="M26" s="369"/>
      <c r="N26" s="369"/>
      <c r="O26" s="369"/>
      <c r="P26" s="369"/>
      <c r="Q26" s="397"/>
      <c r="R26" s="433"/>
      <c r="S26" s="397"/>
      <c r="T26" s="60" t="s">
        <v>697</v>
      </c>
      <c r="U26" s="27" t="s">
        <v>8</v>
      </c>
    </row>
    <row r="27" spans="1:21" s="10" customFormat="1" ht="41.25" thickBot="1">
      <c r="A27" s="385"/>
      <c r="B27" s="382"/>
      <c r="C27" s="390"/>
      <c r="D27" s="367"/>
      <c r="E27" s="402"/>
      <c r="F27" s="402"/>
      <c r="G27" s="402"/>
      <c r="H27" s="402"/>
      <c r="I27" s="376"/>
      <c r="J27" s="376"/>
      <c r="K27" s="376"/>
      <c r="L27" s="376"/>
      <c r="M27" s="376"/>
      <c r="N27" s="376"/>
      <c r="O27" s="376"/>
      <c r="P27" s="376"/>
      <c r="Q27" s="398"/>
      <c r="R27" s="434"/>
      <c r="S27" s="398"/>
      <c r="T27" s="30" t="s">
        <v>698</v>
      </c>
      <c r="U27" s="28" t="s">
        <v>24</v>
      </c>
    </row>
    <row r="28" spans="1:21" ht="40.5">
      <c r="A28" s="383" t="s">
        <v>823</v>
      </c>
      <c r="B28" s="368" t="s">
        <v>102</v>
      </c>
      <c r="C28" s="388"/>
      <c r="D28" s="365" t="s">
        <v>68</v>
      </c>
      <c r="E28" s="373"/>
      <c r="F28" s="373">
        <v>639</v>
      </c>
      <c r="G28" s="373">
        <v>167</v>
      </c>
      <c r="H28" s="373">
        <v>332</v>
      </c>
      <c r="I28" s="370"/>
      <c r="J28" s="370"/>
      <c r="K28" s="370"/>
      <c r="L28" s="370"/>
      <c r="M28" s="370"/>
      <c r="N28" s="370"/>
      <c r="O28" s="370"/>
      <c r="P28" s="368">
        <f>SUM(E28:O28)</f>
        <v>1138</v>
      </c>
      <c r="Q28" s="352">
        <v>22.95</v>
      </c>
      <c r="R28" s="432">
        <v>0.8</v>
      </c>
      <c r="S28" s="352">
        <f>P28*Q28*(1-R28)</f>
        <v>5223.4199999999983</v>
      </c>
      <c r="T28" s="131" t="s">
        <v>699</v>
      </c>
      <c r="U28" s="27">
        <v>4</v>
      </c>
    </row>
    <row r="29" spans="1:21" s="10" customFormat="1" ht="40.5">
      <c r="A29" s="384"/>
      <c r="B29" s="381"/>
      <c r="C29" s="389"/>
      <c r="D29" s="366"/>
      <c r="E29" s="369"/>
      <c r="F29" s="369"/>
      <c r="G29" s="369"/>
      <c r="H29" s="369"/>
      <c r="I29" s="401"/>
      <c r="J29" s="401"/>
      <c r="K29" s="401"/>
      <c r="L29" s="401"/>
      <c r="M29" s="401"/>
      <c r="N29" s="401"/>
      <c r="O29" s="401"/>
      <c r="P29" s="369"/>
      <c r="Q29" s="397"/>
      <c r="R29" s="433"/>
      <c r="S29" s="397"/>
      <c r="T29" s="131" t="s">
        <v>700</v>
      </c>
      <c r="U29" s="27" t="s">
        <v>210</v>
      </c>
    </row>
    <row r="30" spans="1:21" s="10" customFormat="1" ht="40.5">
      <c r="A30" s="384"/>
      <c r="B30" s="381"/>
      <c r="C30" s="389"/>
      <c r="D30" s="366"/>
      <c r="E30" s="369"/>
      <c r="F30" s="369"/>
      <c r="G30" s="369"/>
      <c r="H30" s="369"/>
      <c r="I30" s="401"/>
      <c r="J30" s="401"/>
      <c r="K30" s="401"/>
      <c r="L30" s="401"/>
      <c r="M30" s="401"/>
      <c r="N30" s="401"/>
      <c r="O30" s="401"/>
      <c r="P30" s="369"/>
      <c r="Q30" s="397"/>
      <c r="R30" s="433"/>
      <c r="S30" s="397"/>
      <c r="T30" s="131" t="s">
        <v>701</v>
      </c>
      <c r="U30" s="27" t="s">
        <v>211</v>
      </c>
    </row>
    <row r="31" spans="1:21" s="10" customFormat="1" ht="40.5">
      <c r="A31" s="384"/>
      <c r="B31" s="381"/>
      <c r="C31" s="389"/>
      <c r="D31" s="366"/>
      <c r="E31" s="369"/>
      <c r="F31" s="369"/>
      <c r="G31" s="369"/>
      <c r="H31" s="369"/>
      <c r="I31" s="401"/>
      <c r="J31" s="401"/>
      <c r="K31" s="401"/>
      <c r="L31" s="401"/>
      <c r="M31" s="401"/>
      <c r="N31" s="401"/>
      <c r="O31" s="401"/>
      <c r="P31" s="369"/>
      <c r="Q31" s="397"/>
      <c r="R31" s="433"/>
      <c r="S31" s="397"/>
      <c r="T31" s="131" t="s">
        <v>702</v>
      </c>
      <c r="U31" s="27" t="s">
        <v>212</v>
      </c>
    </row>
    <row r="32" spans="1:21" s="10" customFormat="1" ht="40.5">
      <c r="A32" s="384"/>
      <c r="B32" s="381"/>
      <c r="C32" s="389"/>
      <c r="D32" s="366"/>
      <c r="E32" s="369"/>
      <c r="F32" s="369"/>
      <c r="G32" s="369"/>
      <c r="H32" s="369"/>
      <c r="I32" s="401"/>
      <c r="J32" s="401"/>
      <c r="K32" s="401"/>
      <c r="L32" s="401"/>
      <c r="M32" s="401"/>
      <c r="N32" s="401"/>
      <c r="O32" s="401"/>
      <c r="P32" s="369"/>
      <c r="Q32" s="397"/>
      <c r="R32" s="433"/>
      <c r="S32" s="397"/>
      <c r="T32" s="131" t="s">
        <v>703</v>
      </c>
      <c r="U32" s="27" t="s">
        <v>13</v>
      </c>
    </row>
    <row r="33" spans="1:21" s="10" customFormat="1" ht="40.5">
      <c r="A33" s="383" t="s">
        <v>71</v>
      </c>
      <c r="B33" s="381"/>
      <c r="C33" s="389"/>
      <c r="D33" s="366"/>
      <c r="E33" s="370"/>
      <c r="F33" s="370"/>
      <c r="G33" s="370"/>
      <c r="H33" s="370"/>
      <c r="I33" s="373">
        <v>415</v>
      </c>
      <c r="J33" s="373"/>
      <c r="K33" s="373"/>
      <c r="L33" s="373">
        <v>65</v>
      </c>
      <c r="M33" s="373"/>
      <c r="N33" s="373"/>
      <c r="O33" s="373"/>
      <c r="P33" s="368">
        <f>SUM(I33:O33)</f>
        <v>480</v>
      </c>
      <c r="Q33" s="352">
        <v>25.95</v>
      </c>
      <c r="R33" s="432">
        <v>0.8</v>
      </c>
      <c r="S33" s="352">
        <f>P33*Q33*(1-R33)</f>
        <v>2491.1999999999994</v>
      </c>
      <c r="T33" s="131" t="s">
        <v>704</v>
      </c>
      <c r="U33" s="27" t="s">
        <v>12</v>
      </c>
    </row>
    <row r="34" spans="1:21" s="10" customFormat="1" ht="40.5">
      <c r="A34" s="384"/>
      <c r="B34" s="381"/>
      <c r="C34" s="389"/>
      <c r="D34" s="366"/>
      <c r="E34" s="401"/>
      <c r="F34" s="401"/>
      <c r="G34" s="401"/>
      <c r="H34" s="401"/>
      <c r="I34" s="369"/>
      <c r="J34" s="369"/>
      <c r="K34" s="369"/>
      <c r="L34" s="369"/>
      <c r="M34" s="369"/>
      <c r="N34" s="369"/>
      <c r="O34" s="369"/>
      <c r="P34" s="369"/>
      <c r="Q34" s="397"/>
      <c r="R34" s="433"/>
      <c r="S34" s="397"/>
      <c r="T34" s="131" t="s">
        <v>705</v>
      </c>
      <c r="U34" s="27" t="s">
        <v>11</v>
      </c>
    </row>
    <row r="35" spans="1:21" s="10" customFormat="1" ht="40.5">
      <c r="A35" s="384"/>
      <c r="B35" s="381"/>
      <c r="C35" s="389"/>
      <c r="D35" s="366"/>
      <c r="E35" s="401"/>
      <c r="F35" s="401"/>
      <c r="G35" s="401"/>
      <c r="H35" s="401"/>
      <c r="I35" s="369"/>
      <c r="J35" s="369"/>
      <c r="K35" s="369"/>
      <c r="L35" s="369"/>
      <c r="M35" s="369"/>
      <c r="N35" s="369"/>
      <c r="O35" s="369"/>
      <c r="P35" s="369"/>
      <c r="Q35" s="397"/>
      <c r="R35" s="433"/>
      <c r="S35" s="397"/>
      <c r="T35" s="131" t="s">
        <v>706</v>
      </c>
      <c r="U35" s="27" t="s">
        <v>10</v>
      </c>
    </row>
    <row r="36" spans="1:21" s="10" customFormat="1" ht="40.5">
      <c r="A36" s="384"/>
      <c r="B36" s="381"/>
      <c r="C36" s="389"/>
      <c r="D36" s="366"/>
      <c r="E36" s="401"/>
      <c r="F36" s="401"/>
      <c r="G36" s="401"/>
      <c r="H36" s="401"/>
      <c r="I36" s="369"/>
      <c r="J36" s="369"/>
      <c r="K36" s="369"/>
      <c r="L36" s="369"/>
      <c r="M36" s="369"/>
      <c r="N36" s="369"/>
      <c r="O36" s="369"/>
      <c r="P36" s="369"/>
      <c r="Q36" s="397"/>
      <c r="R36" s="433"/>
      <c r="S36" s="397"/>
      <c r="T36" s="131" t="s">
        <v>707</v>
      </c>
      <c r="U36" s="27" t="s">
        <v>56</v>
      </c>
    </row>
    <row r="37" spans="1:21" s="10" customFormat="1" ht="40.5">
      <c r="A37" s="384"/>
      <c r="B37" s="381"/>
      <c r="C37" s="389"/>
      <c r="D37" s="366"/>
      <c r="E37" s="401"/>
      <c r="F37" s="401"/>
      <c r="G37" s="401"/>
      <c r="H37" s="401"/>
      <c r="I37" s="369"/>
      <c r="J37" s="369"/>
      <c r="K37" s="369"/>
      <c r="L37" s="369"/>
      <c r="M37" s="369"/>
      <c r="N37" s="369"/>
      <c r="O37" s="369"/>
      <c r="P37" s="369"/>
      <c r="Q37" s="397"/>
      <c r="R37" s="433"/>
      <c r="S37" s="397"/>
      <c r="T37" s="131" t="s">
        <v>708</v>
      </c>
      <c r="U37" s="27" t="s">
        <v>8</v>
      </c>
    </row>
    <row r="38" spans="1:21" s="10" customFormat="1" ht="41.25" thickBot="1">
      <c r="A38" s="385"/>
      <c r="B38" s="382"/>
      <c r="C38" s="390"/>
      <c r="D38" s="367"/>
      <c r="E38" s="402"/>
      <c r="F38" s="402"/>
      <c r="G38" s="402"/>
      <c r="H38" s="402"/>
      <c r="I38" s="376"/>
      <c r="J38" s="376"/>
      <c r="K38" s="376"/>
      <c r="L38" s="376"/>
      <c r="M38" s="376"/>
      <c r="N38" s="376"/>
      <c r="O38" s="376"/>
      <c r="P38" s="376"/>
      <c r="Q38" s="398"/>
      <c r="R38" s="434"/>
      <c r="S38" s="398"/>
      <c r="T38" s="129" t="s">
        <v>709</v>
      </c>
      <c r="U38" s="28" t="s">
        <v>24</v>
      </c>
    </row>
    <row r="39" spans="1:21" ht="40.5">
      <c r="A39" s="383" t="s">
        <v>822</v>
      </c>
      <c r="B39" s="368" t="s">
        <v>100</v>
      </c>
      <c r="C39" s="388"/>
      <c r="D39" s="365" t="s">
        <v>68</v>
      </c>
      <c r="E39" s="373"/>
      <c r="F39" s="373"/>
      <c r="G39" s="373"/>
      <c r="H39" s="373"/>
      <c r="I39" s="370"/>
      <c r="J39" s="370"/>
      <c r="K39" s="370"/>
      <c r="L39" s="370"/>
      <c r="M39" s="370"/>
      <c r="N39" s="370"/>
      <c r="O39" s="370"/>
      <c r="P39" s="368">
        <f>SUM(E39:O39)</f>
        <v>0</v>
      </c>
      <c r="Q39" s="352">
        <v>22.95</v>
      </c>
      <c r="R39" s="432">
        <v>0.8</v>
      </c>
      <c r="S39" s="352">
        <f>P39*Q39*(1-R39)</f>
        <v>0</v>
      </c>
      <c r="T39" s="60" t="s">
        <v>710</v>
      </c>
      <c r="U39" s="27">
        <v>4</v>
      </c>
    </row>
    <row r="40" spans="1:21" s="10" customFormat="1" ht="40.5">
      <c r="A40" s="384"/>
      <c r="B40" s="381"/>
      <c r="C40" s="389"/>
      <c r="D40" s="366"/>
      <c r="E40" s="369"/>
      <c r="F40" s="369"/>
      <c r="G40" s="369"/>
      <c r="H40" s="369"/>
      <c r="I40" s="401"/>
      <c r="J40" s="401"/>
      <c r="K40" s="401"/>
      <c r="L40" s="401"/>
      <c r="M40" s="401"/>
      <c r="N40" s="401"/>
      <c r="O40" s="401"/>
      <c r="P40" s="369"/>
      <c r="Q40" s="397"/>
      <c r="R40" s="433"/>
      <c r="S40" s="397"/>
      <c r="T40" s="60" t="s">
        <v>711</v>
      </c>
      <c r="U40" s="27" t="s">
        <v>210</v>
      </c>
    </row>
    <row r="41" spans="1:21" s="10" customFormat="1" ht="40.5">
      <c r="A41" s="384"/>
      <c r="B41" s="381"/>
      <c r="C41" s="389"/>
      <c r="D41" s="366"/>
      <c r="E41" s="369"/>
      <c r="F41" s="369"/>
      <c r="G41" s="369"/>
      <c r="H41" s="369"/>
      <c r="I41" s="401"/>
      <c r="J41" s="401"/>
      <c r="K41" s="401"/>
      <c r="L41" s="401"/>
      <c r="M41" s="401"/>
      <c r="N41" s="401"/>
      <c r="O41" s="401"/>
      <c r="P41" s="369"/>
      <c r="Q41" s="397"/>
      <c r="R41" s="433"/>
      <c r="S41" s="397"/>
      <c r="T41" s="60" t="s">
        <v>712</v>
      </c>
      <c r="U41" s="27" t="s">
        <v>211</v>
      </c>
    </row>
    <row r="42" spans="1:21" s="10" customFormat="1" ht="40.5">
      <c r="A42" s="384"/>
      <c r="B42" s="381"/>
      <c r="C42" s="389"/>
      <c r="D42" s="366"/>
      <c r="E42" s="369"/>
      <c r="F42" s="369"/>
      <c r="G42" s="369"/>
      <c r="H42" s="369"/>
      <c r="I42" s="401"/>
      <c r="J42" s="401"/>
      <c r="K42" s="401"/>
      <c r="L42" s="401"/>
      <c r="M42" s="401"/>
      <c r="N42" s="401"/>
      <c r="O42" s="401"/>
      <c r="P42" s="369"/>
      <c r="Q42" s="397"/>
      <c r="R42" s="433"/>
      <c r="S42" s="397"/>
      <c r="T42" s="60" t="s">
        <v>713</v>
      </c>
      <c r="U42" s="27" t="s">
        <v>212</v>
      </c>
    </row>
    <row r="43" spans="1:21" s="10" customFormat="1" ht="40.5">
      <c r="A43" s="384"/>
      <c r="B43" s="381"/>
      <c r="C43" s="389"/>
      <c r="D43" s="366"/>
      <c r="E43" s="369"/>
      <c r="F43" s="369"/>
      <c r="G43" s="369"/>
      <c r="H43" s="369"/>
      <c r="I43" s="401"/>
      <c r="J43" s="401"/>
      <c r="K43" s="401"/>
      <c r="L43" s="401"/>
      <c r="M43" s="401"/>
      <c r="N43" s="401"/>
      <c r="O43" s="401"/>
      <c r="P43" s="369"/>
      <c r="Q43" s="397"/>
      <c r="R43" s="433"/>
      <c r="S43" s="397"/>
      <c r="T43" s="60" t="s">
        <v>714</v>
      </c>
      <c r="U43" s="27" t="s">
        <v>13</v>
      </c>
    </row>
    <row r="44" spans="1:21" s="10" customFormat="1" ht="40.5">
      <c r="A44" s="383" t="s">
        <v>114</v>
      </c>
      <c r="B44" s="381"/>
      <c r="C44" s="389"/>
      <c r="D44" s="366"/>
      <c r="E44" s="370"/>
      <c r="F44" s="370"/>
      <c r="G44" s="370"/>
      <c r="H44" s="370"/>
      <c r="I44" s="373"/>
      <c r="J44" s="373"/>
      <c r="K44" s="373"/>
      <c r="L44" s="373"/>
      <c r="M44" s="373"/>
      <c r="N44" s="373"/>
      <c r="O44" s="373"/>
      <c r="P44" s="368">
        <f>SUM(I44:O44)</f>
        <v>0</v>
      </c>
      <c r="Q44" s="352">
        <v>25.95</v>
      </c>
      <c r="R44" s="432">
        <v>0.8</v>
      </c>
      <c r="S44" s="352">
        <f>P44*Q44*(1-R44)</f>
        <v>0</v>
      </c>
      <c r="T44" s="60" t="s">
        <v>715</v>
      </c>
      <c r="U44" s="27" t="s">
        <v>12</v>
      </c>
    </row>
    <row r="45" spans="1:21" s="10" customFormat="1" ht="40.5">
      <c r="A45" s="384"/>
      <c r="B45" s="381"/>
      <c r="C45" s="389"/>
      <c r="D45" s="366"/>
      <c r="E45" s="401"/>
      <c r="F45" s="401"/>
      <c r="G45" s="401"/>
      <c r="H45" s="401"/>
      <c r="I45" s="369"/>
      <c r="J45" s="369"/>
      <c r="K45" s="369"/>
      <c r="L45" s="369"/>
      <c r="M45" s="369"/>
      <c r="N45" s="369"/>
      <c r="O45" s="369"/>
      <c r="P45" s="369"/>
      <c r="Q45" s="397"/>
      <c r="R45" s="433"/>
      <c r="S45" s="397"/>
      <c r="T45" s="60" t="s">
        <v>716</v>
      </c>
      <c r="U45" s="27" t="s">
        <v>11</v>
      </c>
    </row>
    <row r="46" spans="1:21" s="10" customFormat="1" ht="40.5">
      <c r="A46" s="384"/>
      <c r="B46" s="381"/>
      <c r="C46" s="389"/>
      <c r="D46" s="366"/>
      <c r="E46" s="401"/>
      <c r="F46" s="401"/>
      <c r="G46" s="401"/>
      <c r="H46" s="401"/>
      <c r="I46" s="369"/>
      <c r="J46" s="369"/>
      <c r="K46" s="369"/>
      <c r="L46" s="369"/>
      <c r="M46" s="369"/>
      <c r="N46" s="369"/>
      <c r="O46" s="369"/>
      <c r="P46" s="369"/>
      <c r="Q46" s="397"/>
      <c r="R46" s="433"/>
      <c r="S46" s="397"/>
      <c r="T46" s="60" t="s">
        <v>717</v>
      </c>
      <c r="U46" s="27" t="s">
        <v>10</v>
      </c>
    </row>
    <row r="47" spans="1:21" s="10" customFormat="1" ht="40.5">
      <c r="A47" s="384"/>
      <c r="B47" s="381"/>
      <c r="C47" s="389"/>
      <c r="D47" s="366"/>
      <c r="E47" s="401"/>
      <c r="F47" s="401"/>
      <c r="G47" s="401"/>
      <c r="H47" s="401"/>
      <c r="I47" s="369"/>
      <c r="J47" s="369"/>
      <c r="K47" s="369"/>
      <c r="L47" s="369"/>
      <c r="M47" s="369"/>
      <c r="N47" s="369"/>
      <c r="O47" s="369"/>
      <c r="P47" s="369"/>
      <c r="Q47" s="397"/>
      <c r="R47" s="433"/>
      <c r="S47" s="397"/>
      <c r="T47" s="60" t="s">
        <v>718</v>
      </c>
      <c r="U47" s="27" t="s">
        <v>56</v>
      </c>
    </row>
    <row r="48" spans="1:21" s="10" customFormat="1" ht="40.5">
      <c r="A48" s="384"/>
      <c r="B48" s="381"/>
      <c r="C48" s="389"/>
      <c r="D48" s="366"/>
      <c r="E48" s="401"/>
      <c r="F48" s="401"/>
      <c r="G48" s="401"/>
      <c r="H48" s="401"/>
      <c r="I48" s="369"/>
      <c r="J48" s="369"/>
      <c r="K48" s="369"/>
      <c r="L48" s="369"/>
      <c r="M48" s="369"/>
      <c r="N48" s="369"/>
      <c r="O48" s="369"/>
      <c r="P48" s="369"/>
      <c r="Q48" s="397"/>
      <c r="R48" s="433"/>
      <c r="S48" s="397"/>
      <c r="T48" s="60" t="s">
        <v>719</v>
      </c>
      <c r="U48" s="27" t="s">
        <v>8</v>
      </c>
    </row>
    <row r="49" spans="1:21" s="10" customFormat="1" ht="41.25" thickBot="1">
      <c r="A49" s="385"/>
      <c r="B49" s="382"/>
      <c r="C49" s="390"/>
      <c r="D49" s="367"/>
      <c r="E49" s="402"/>
      <c r="F49" s="402"/>
      <c r="G49" s="402"/>
      <c r="H49" s="402"/>
      <c r="I49" s="376"/>
      <c r="J49" s="376"/>
      <c r="K49" s="376"/>
      <c r="L49" s="376"/>
      <c r="M49" s="376"/>
      <c r="N49" s="376"/>
      <c r="O49" s="376"/>
      <c r="P49" s="376"/>
      <c r="Q49" s="398"/>
      <c r="R49" s="434"/>
      <c r="S49" s="398"/>
      <c r="T49" s="30" t="s">
        <v>720</v>
      </c>
      <c r="U49" s="28" t="s">
        <v>24</v>
      </c>
    </row>
    <row r="50" spans="1:21" ht="40.5">
      <c r="A50" s="383" t="s">
        <v>821</v>
      </c>
      <c r="B50" s="368" t="s">
        <v>99</v>
      </c>
      <c r="C50" s="388"/>
      <c r="D50" s="365" t="s">
        <v>68</v>
      </c>
      <c r="E50" s="373"/>
      <c r="F50" s="373"/>
      <c r="G50" s="373"/>
      <c r="H50" s="373"/>
      <c r="I50" s="370"/>
      <c r="J50" s="370"/>
      <c r="K50" s="370"/>
      <c r="L50" s="370"/>
      <c r="M50" s="370"/>
      <c r="N50" s="370"/>
      <c r="O50" s="370"/>
      <c r="P50" s="368">
        <f>SUM(E50:O50)</f>
        <v>0</v>
      </c>
      <c r="Q50" s="352">
        <v>22.95</v>
      </c>
      <c r="R50" s="432">
        <v>0.8</v>
      </c>
      <c r="S50" s="352">
        <f>P50*Q50*(1-R50)</f>
        <v>0</v>
      </c>
      <c r="T50" s="60" t="s">
        <v>732</v>
      </c>
      <c r="U50" s="27">
        <v>4</v>
      </c>
    </row>
    <row r="51" spans="1:21" s="10" customFormat="1" ht="40.5">
      <c r="A51" s="384"/>
      <c r="B51" s="381"/>
      <c r="C51" s="389"/>
      <c r="D51" s="366"/>
      <c r="E51" s="369"/>
      <c r="F51" s="369"/>
      <c r="G51" s="369"/>
      <c r="H51" s="369"/>
      <c r="I51" s="401"/>
      <c r="J51" s="401"/>
      <c r="K51" s="401"/>
      <c r="L51" s="401"/>
      <c r="M51" s="401"/>
      <c r="N51" s="401"/>
      <c r="O51" s="401"/>
      <c r="P51" s="369"/>
      <c r="Q51" s="397"/>
      <c r="R51" s="433"/>
      <c r="S51" s="397"/>
      <c r="T51" s="60" t="s">
        <v>733</v>
      </c>
      <c r="U51" s="27" t="s">
        <v>210</v>
      </c>
    </row>
    <row r="52" spans="1:21" s="10" customFormat="1" ht="40.5">
      <c r="A52" s="384"/>
      <c r="B52" s="381"/>
      <c r="C52" s="389"/>
      <c r="D52" s="366"/>
      <c r="E52" s="369"/>
      <c r="F52" s="369"/>
      <c r="G52" s="369"/>
      <c r="H52" s="369"/>
      <c r="I52" s="401"/>
      <c r="J52" s="401"/>
      <c r="K52" s="401"/>
      <c r="L52" s="401"/>
      <c r="M52" s="401"/>
      <c r="N52" s="401"/>
      <c r="O52" s="401"/>
      <c r="P52" s="369"/>
      <c r="Q52" s="397"/>
      <c r="R52" s="433"/>
      <c r="S52" s="397"/>
      <c r="T52" s="60" t="s">
        <v>734</v>
      </c>
      <c r="U52" s="27" t="s">
        <v>211</v>
      </c>
    </row>
    <row r="53" spans="1:21" s="10" customFormat="1" ht="40.5">
      <c r="A53" s="384"/>
      <c r="B53" s="381"/>
      <c r="C53" s="389"/>
      <c r="D53" s="366"/>
      <c r="E53" s="369"/>
      <c r="F53" s="369"/>
      <c r="G53" s="369"/>
      <c r="H53" s="369"/>
      <c r="I53" s="401"/>
      <c r="J53" s="401"/>
      <c r="K53" s="401"/>
      <c r="L53" s="401"/>
      <c r="M53" s="401"/>
      <c r="N53" s="401"/>
      <c r="O53" s="401"/>
      <c r="P53" s="369"/>
      <c r="Q53" s="397"/>
      <c r="R53" s="433"/>
      <c r="S53" s="397"/>
      <c r="T53" s="60" t="s">
        <v>735</v>
      </c>
      <c r="U53" s="27" t="s">
        <v>212</v>
      </c>
    </row>
    <row r="54" spans="1:21" s="10" customFormat="1" ht="40.5">
      <c r="A54" s="384"/>
      <c r="B54" s="381"/>
      <c r="C54" s="389"/>
      <c r="D54" s="366"/>
      <c r="E54" s="369"/>
      <c r="F54" s="369"/>
      <c r="G54" s="369"/>
      <c r="H54" s="369"/>
      <c r="I54" s="401"/>
      <c r="J54" s="401"/>
      <c r="K54" s="401"/>
      <c r="L54" s="401"/>
      <c r="M54" s="401"/>
      <c r="N54" s="401"/>
      <c r="O54" s="401"/>
      <c r="P54" s="369"/>
      <c r="Q54" s="397"/>
      <c r="R54" s="433"/>
      <c r="S54" s="397"/>
      <c r="T54" s="60" t="s">
        <v>736</v>
      </c>
      <c r="U54" s="27" t="s">
        <v>13</v>
      </c>
    </row>
    <row r="55" spans="1:21" s="10" customFormat="1" ht="40.5">
      <c r="A55" s="383" t="s">
        <v>819</v>
      </c>
      <c r="B55" s="381"/>
      <c r="C55" s="389"/>
      <c r="D55" s="366"/>
      <c r="E55" s="370"/>
      <c r="F55" s="370"/>
      <c r="G55" s="370"/>
      <c r="H55" s="370"/>
      <c r="I55" s="373"/>
      <c r="J55" s="373"/>
      <c r="K55" s="373"/>
      <c r="L55" s="373"/>
      <c r="M55" s="373"/>
      <c r="N55" s="373"/>
      <c r="O55" s="373"/>
      <c r="P55" s="368">
        <f>SUM(I55:O55)</f>
        <v>0</v>
      </c>
      <c r="Q55" s="352">
        <v>25.95</v>
      </c>
      <c r="R55" s="432">
        <v>0.8</v>
      </c>
      <c r="S55" s="352">
        <f>P55*Q55*(1-R55)</f>
        <v>0</v>
      </c>
      <c r="T55" s="60" t="s">
        <v>737</v>
      </c>
      <c r="U55" s="27" t="s">
        <v>12</v>
      </c>
    </row>
    <row r="56" spans="1:21" s="10" customFormat="1" ht="40.5">
      <c r="A56" s="384"/>
      <c r="B56" s="381"/>
      <c r="C56" s="389"/>
      <c r="D56" s="366"/>
      <c r="E56" s="401"/>
      <c r="F56" s="401"/>
      <c r="G56" s="401"/>
      <c r="H56" s="401"/>
      <c r="I56" s="369"/>
      <c r="J56" s="369"/>
      <c r="K56" s="369"/>
      <c r="L56" s="369"/>
      <c r="M56" s="369"/>
      <c r="N56" s="369"/>
      <c r="O56" s="369"/>
      <c r="P56" s="369"/>
      <c r="Q56" s="397"/>
      <c r="R56" s="433"/>
      <c r="S56" s="397"/>
      <c r="T56" s="60" t="s">
        <v>738</v>
      </c>
      <c r="U56" s="27" t="s">
        <v>11</v>
      </c>
    </row>
    <row r="57" spans="1:21" s="10" customFormat="1" ht="40.5">
      <c r="A57" s="384"/>
      <c r="B57" s="381"/>
      <c r="C57" s="389"/>
      <c r="D57" s="366"/>
      <c r="E57" s="401"/>
      <c r="F57" s="401"/>
      <c r="G57" s="401"/>
      <c r="H57" s="401"/>
      <c r="I57" s="369"/>
      <c r="J57" s="369"/>
      <c r="K57" s="369"/>
      <c r="L57" s="369"/>
      <c r="M57" s="369"/>
      <c r="N57" s="369"/>
      <c r="O57" s="369"/>
      <c r="P57" s="369"/>
      <c r="Q57" s="397"/>
      <c r="R57" s="433"/>
      <c r="S57" s="397"/>
      <c r="T57" s="60" t="s">
        <v>739</v>
      </c>
      <c r="U57" s="27" t="s">
        <v>10</v>
      </c>
    </row>
    <row r="58" spans="1:21" s="10" customFormat="1" ht="40.5">
      <c r="A58" s="384"/>
      <c r="B58" s="381"/>
      <c r="C58" s="389"/>
      <c r="D58" s="366"/>
      <c r="E58" s="401"/>
      <c r="F58" s="401"/>
      <c r="G58" s="401"/>
      <c r="H58" s="401"/>
      <c r="I58" s="369"/>
      <c r="J58" s="369"/>
      <c r="K58" s="369"/>
      <c r="L58" s="369"/>
      <c r="M58" s="369"/>
      <c r="N58" s="369"/>
      <c r="O58" s="369"/>
      <c r="P58" s="369"/>
      <c r="Q58" s="397"/>
      <c r="R58" s="433"/>
      <c r="S58" s="397"/>
      <c r="T58" s="60" t="s">
        <v>740</v>
      </c>
      <c r="U58" s="27" t="s">
        <v>56</v>
      </c>
    </row>
    <row r="59" spans="1:21" s="10" customFormat="1" ht="40.5">
      <c r="A59" s="384"/>
      <c r="B59" s="381"/>
      <c r="C59" s="389"/>
      <c r="D59" s="366"/>
      <c r="E59" s="401"/>
      <c r="F59" s="401"/>
      <c r="G59" s="401"/>
      <c r="H59" s="401"/>
      <c r="I59" s="369"/>
      <c r="J59" s="369"/>
      <c r="K59" s="369"/>
      <c r="L59" s="369"/>
      <c r="M59" s="369"/>
      <c r="N59" s="369"/>
      <c r="O59" s="369"/>
      <c r="P59" s="369"/>
      <c r="Q59" s="397"/>
      <c r="R59" s="433"/>
      <c r="S59" s="397"/>
      <c r="T59" s="60" t="s">
        <v>741</v>
      </c>
      <c r="U59" s="27" t="s">
        <v>8</v>
      </c>
    </row>
    <row r="60" spans="1:21" s="10" customFormat="1" ht="41.25" thickBot="1">
      <c r="A60" s="385"/>
      <c r="B60" s="382"/>
      <c r="C60" s="390"/>
      <c r="D60" s="367"/>
      <c r="E60" s="402"/>
      <c r="F60" s="402"/>
      <c r="G60" s="402"/>
      <c r="H60" s="402"/>
      <c r="I60" s="376"/>
      <c r="J60" s="376"/>
      <c r="K60" s="376"/>
      <c r="L60" s="376"/>
      <c r="M60" s="376"/>
      <c r="N60" s="376"/>
      <c r="O60" s="376"/>
      <c r="P60" s="376"/>
      <c r="Q60" s="398"/>
      <c r="R60" s="434"/>
      <c r="S60" s="398"/>
      <c r="T60" s="30" t="s">
        <v>742</v>
      </c>
      <c r="U60" s="28" t="s">
        <v>24</v>
      </c>
    </row>
    <row r="61" spans="1:21" ht="40.5">
      <c r="A61" s="383" t="s">
        <v>820</v>
      </c>
      <c r="B61" s="368" t="s">
        <v>103</v>
      </c>
      <c r="C61" s="388"/>
      <c r="D61" s="365" t="s">
        <v>68</v>
      </c>
      <c r="E61" s="373"/>
      <c r="F61" s="373"/>
      <c r="G61" s="373"/>
      <c r="H61" s="373"/>
      <c r="I61" s="370"/>
      <c r="J61" s="370"/>
      <c r="K61" s="370"/>
      <c r="L61" s="370"/>
      <c r="M61" s="370"/>
      <c r="N61" s="370"/>
      <c r="O61" s="370"/>
      <c r="P61" s="368">
        <f>SUM(E61:O61)</f>
        <v>0</v>
      </c>
      <c r="Q61" s="352">
        <v>22.95</v>
      </c>
      <c r="R61" s="432">
        <v>0.8</v>
      </c>
      <c r="S61" s="352">
        <f>+(P61*Q61)*(1-R61)</f>
        <v>0</v>
      </c>
      <c r="T61" s="60" t="s">
        <v>677</v>
      </c>
      <c r="U61" s="27">
        <v>4</v>
      </c>
    </row>
    <row r="62" spans="1:21" s="10" customFormat="1" ht="40.5">
      <c r="A62" s="384"/>
      <c r="B62" s="381"/>
      <c r="C62" s="389"/>
      <c r="D62" s="366"/>
      <c r="E62" s="369"/>
      <c r="F62" s="369"/>
      <c r="G62" s="369"/>
      <c r="H62" s="369"/>
      <c r="I62" s="401"/>
      <c r="J62" s="401"/>
      <c r="K62" s="401"/>
      <c r="L62" s="401"/>
      <c r="M62" s="401"/>
      <c r="N62" s="401"/>
      <c r="O62" s="401"/>
      <c r="P62" s="369"/>
      <c r="Q62" s="397"/>
      <c r="R62" s="433"/>
      <c r="S62" s="397"/>
      <c r="T62" s="60" t="s">
        <v>678</v>
      </c>
      <c r="U62" s="27" t="s">
        <v>210</v>
      </c>
    </row>
    <row r="63" spans="1:21" s="10" customFormat="1" ht="40.5">
      <c r="A63" s="384"/>
      <c r="B63" s="381"/>
      <c r="C63" s="389"/>
      <c r="D63" s="366"/>
      <c r="E63" s="369"/>
      <c r="F63" s="369"/>
      <c r="G63" s="369"/>
      <c r="H63" s="369"/>
      <c r="I63" s="401"/>
      <c r="J63" s="401"/>
      <c r="K63" s="401"/>
      <c r="L63" s="401"/>
      <c r="M63" s="401"/>
      <c r="N63" s="401"/>
      <c r="O63" s="401"/>
      <c r="P63" s="369"/>
      <c r="Q63" s="397"/>
      <c r="R63" s="433"/>
      <c r="S63" s="397"/>
      <c r="T63" s="60" t="s">
        <v>679</v>
      </c>
      <c r="U63" s="27" t="s">
        <v>211</v>
      </c>
    </row>
    <row r="64" spans="1:21" s="10" customFormat="1" ht="40.5">
      <c r="A64" s="384"/>
      <c r="B64" s="381"/>
      <c r="C64" s="389"/>
      <c r="D64" s="366"/>
      <c r="E64" s="369"/>
      <c r="F64" s="369"/>
      <c r="G64" s="369"/>
      <c r="H64" s="369"/>
      <c r="I64" s="401"/>
      <c r="J64" s="401"/>
      <c r="K64" s="401"/>
      <c r="L64" s="401"/>
      <c r="M64" s="401"/>
      <c r="N64" s="401"/>
      <c r="O64" s="401"/>
      <c r="P64" s="369"/>
      <c r="Q64" s="397"/>
      <c r="R64" s="433"/>
      <c r="S64" s="397"/>
      <c r="T64" s="60" t="s">
        <v>680</v>
      </c>
      <c r="U64" s="27" t="s">
        <v>212</v>
      </c>
    </row>
    <row r="65" spans="1:21" s="10" customFormat="1" ht="40.5">
      <c r="A65" s="384"/>
      <c r="B65" s="381"/>
      <c r="C65" s="389"/>
      <c r="D65" s="366"/>
      <c r="E65" s="369"/>
      <c r="F65" s="369"/>
      <c r="G65" s="369"/>
      <c r="H65" s="369"/>
      <c r="I65" s="401"/>
      <c r="J65" s="401"/>
      <c r="K65" s="401"/>
      <c r="L65" s="401"/>
      <c r="M65" s="401"/>
      <c r="N65" s="401"/>
      <c r="O65" s="401"/>
      <c r="P65" s="369"/>
      <c r="Q65" s="397"/>
      <c r="R65" s="433"/>
      <c r="S65" s="397"/>
      <c r="T65" s="60" t="s">
        <v>681</v>
      </c>
      <c r="U65" s="27" t="s">
        <v>13</v>
      </c>
    </row>
    <row r="66" spans="1:21" s="10" customFormat="1" ht="40.5">
      <c r="A66" s="383" t="s">
        <v>70</v>
      </c>
      <c r="B66" s="381"/>
      <c r="C66" s="389"/>
      <c r="D66" s="366"/>
      <c r="E66" s="370"/>
      <c r="F66" s="370"/>
      <c r="G66" s="370"/>
      <c r="H66" s="370"/>
      <c r="I66" s="373"/>
      <c r="J66" s="373"/>
      <c r="K66" s="373"/>
      <c r="L66" s="373"/>
      <c r="M66" s="373"/>
      <c r="N66" s="373"/>
      <c r="O66" s="373"/>
      <c r="P66" s="368">
        <f>SUM(I66:O66)</f>
        <v>0</v>
      </c>
      <c r="Q66" s="352">
        <v>25.95</v>
      </c>
      <c r="R66" s="432">
        <v>0.8</v>
      </c>
      <c r="S66" s="352">
        <f>+(P66*Q66)*(1-R66)</f>
        <v>0</v>
      </c>
      <c r="T66" s="60" t="s">
        <v>682</v>
      </c>
      <c r="U66" s="27" t="s">
        <v>12</v>
      </c>
    </row>
    <row r="67" spans="1:21" s="10" customFormat="1" ht="40.5">
      <c r="A67" s="384"/>
      <c r="B67" s="381"/>
      <c r="C67" s="389"/>
      <c r="D67" s="366"/>
      <c r="E67" s="401"/>
      <c r="F67" s="401"/>
      <c r="G67" s="401"/>
      <c r="H67" s="401"/>
      <c r="I67" s="369"/>
      <c r="J67" s="369"/>
      <c r="K67" s="369"/>
      <c r="L67" s="369"/>
      <c r="M67" s="369"/>
      <c r="N67" s="369"/>
      <c r="O67" s="369"/>
      <c r="P67" s="369"/>
      <c r="Q67" s="397"/>
      <c r="R67" s="433"/>
      <c r="S67" s="397"/>
      <c r="T67" s="60" t="s">
        <v>683</v>
      </c>
      <c r="U67" s="27" t="s">
        <v>11</v>
      </c>
    </row>
    <row r="68" spans="1:21" s="10" customFormat="1" ht="40.5">
      <c r="A68" s="384"/>
      <c r="B68" s="381"/>
      <c r="C68" s="389"/>
      <c r="D68" s="366"/>
      <c r="E68" s="401"/>
      <c r="F68" s="401"/>
      <c r="G68" s="401"/>
      <c r="H68" s="401"/>
      <c r="I68" s="369"/>
      <c r="J68" s="369"/>
      <c r="K68" s="369"/>
      <c r="L68" s="369"/>
      <c r="M68" s="369"/>
      <c r="N68" s="369"/>
      <c r="O68" s="369"/>
      <c r="P68" s="369"/>
      <c r="Q68" s="397"/>
      <c r="R68" s="433"/>
      <c r="S68" s="397"/>
      <c r="T68" s="60" t="s">
        <v>684</v>
      </c>
      <c r="U68" s="27" t="s">
        <v>10</v>
      </c>
    </row>
    <row r="69" spans="1:21" s="10" customFormat="1" ht="40.5">
      <c r="A69" s="384"/>
      <c r="B69" s="381"/>
      <c r="C69" s="389"/>
      <c r="D69" s="366"/>
      <c r="E69" s="401"/>
      <c r="F69" s="401"/>
      <c r="G69" s="401"/>
      <c r="H69" s="401"/>
      <c r="I69" s="369"/>
      <c r="J69" s="369"/>
      <c r="K69" s="369"/>
      <c r="L69" s="369"/>
      <c r="M69" s="369"/>
      <c r="N69" s="369"/>
      <c r="O69" s="369"/>
      <c r="P69" s="369"/>
      <c r="Q69" s="397"/>
      <c r="R69" s="433"/>
      <c r="S69" s="397"/>
      <c r="T69" s="60" t="s">
        <v>685</v>
      </c>
      <c r="U69" s="27" t="s">
        <v>56</v>
      </c>
    </row>
    <row r="70" spans="1:21" s="10" customFormat="1" ht="40.5">
      <c r="A70" s="384"/>
      <c r="B70" s="381"/>
      <c r="C70" s="389"/>
      <c r="D70" s="366"/>
      <c r="E70" s="401"/>
      <c r="F70" s="401"/>
      <c r="G70" s="401"/>
      <c r="H70" s="401"/>
      <c r="I70" s="369"/>
      <c r="J70" s="369"/>
      <c r="K70" s="369"/>
      <c r="L70" s="369"/>
      <c r="M70" s="369"/>
      <c r="N70" s="369"/>
      <c r="O70" s="369"/>
      <c r="P70" s="369"/>
      <c r="Q70" s="397"/>
      <c r="R70" s="433"/>
      <c r="S70" s="397"/>
      <c r="T70" s="60" t="s">
        <v>686</v>
      </c>
      <c r="U70" s="27" t="s">
        <v>8</v>
      </c>
    </row>
    <row r="71" spans="1:21" s="10" customFormat="1" ht="41.25" thickBot="1">
      <c r="A71" s="384"/>
      <c r="B71" s="381"/>
      <c r="C71" s="389"/>
      <c r="D71" s="366"/>
      <c r="E71" s="402"/>
      <c r="F71" s="402"/>
      <c r="G71" s="402"/>
      <c r="H71" s="402"/>
      <c r="I71" s="376"/>
      <c r="J71" s="376"/>
      <c r="K71" s="376"/>
      <c r="L71" s="376"/>
      <c r="M71" s="376"/>
      <c r="N71" s="376"/>
      <c r="O71" s="376"/>
      <c r="P71" s="369"/>
      <c r="Q71" s="397"/>
      <c r="R71" s="434"/>
      <c r="S71" s="398"/>
      <c r="T71" s="133" t="s">
        <v>687</v>
      </c>
      <c r="U71" s="134" t="s">
        <v>24</v>
      </c>
    </row>
    <row r="72" spans="1:21" ht="23.25" customHeight="1" thickBot="1">
      <c r="A72" s="440" t="s">
        <v>72</v>
      </c>
      <c r="B72" s="441"/>
      <c r="C72" s="441"/>
      <c r="D72" s="441"/>
      <c r="E72" s="441"/>
      <c r="F72" s="441"/>
      <c r="G72" s="441"/>
      <c r="H72" s="441"/>
      <c r="I72" s="441"/>
      <c r="J72" s="441"/>
      <c r="K72" s="441"/>
      <c r="L72" s="441"/>
      <c r="M72" s="441"/>
      <c r="N72" s="441"/>
      <c r="O72" s="441"/>
      <c r="P72" s="441"/>
      <c r="Q72" s="441"/>
      <c r="R72" s="441"/>
      <c r="S72" s="441"/>
      <c r="T72" s="441"/>
      <c r="U72" s="442"/>
    </row>
    <row r="73" spans="1:21" ht="15" customHeight="1">
      <c r="A73" s="449" t="s">
        <v>65</v>
      </c>
      <c r="B73" s="445" t="s">
        <v>91</v>
      </c>
      <c r="C73" s="450" t="s">
        <v>66</v>
      </c>
      <c r="D73" s="445" t="s">
        <v>67</v>
      </c>
      <c r="E73" s="445">
        <v>4</v>
      </c>
      <c r="F73" s="452" t="s">
        <v>16</v>
      </c>
      <c r="G73" s="452" t="s">
        <v>15</v>
      </c>
      <c r="H73" s="452" t="s">
        <v>14</v>
      </c>
      <c r="I73" s="445" t="s">
        <v>13</v>
      </c>
      <c r="J73" s="445" t="s">
        <v>12</v>
      </c>
      <c r="K73" s="445" t="s">
        <v>11</v>
      </c>
      <c r="L73" s="445" t="s">
        <v>10</v>
      </c>
      <c r="M73" s="445" t="s">
        <v>9</v>
      </c>
      <c r="N73" s="445" t="s">
        <v>8</v>
      </c>
      <c r="O73" s="445" t="s">
        <v>24</v>
      </c>
      <c r="P73" s="445" t="s">
        <v>7</v>
      </c>
      <c r="Q73" s="437" t="s">
        <v>995</v>
      </c>
      <c r="R73" s="435" t="s">
        <v>993</v>
      </c>
      <c r="S73" s="437" t="s">
        <v>995</v>
      </c>
      <c r="T73" s="418" t="s">
        <v>115</v>
      </c>
      <c r="U73" s="420" t="s">
        <v>116</v>
      </c>
    </row>
    <row r="74" spans="1:21" ht="15" customHeight="1" thickBot="1">
      <c r="A74" s="449"/>
      <c r="B74" s="445"/>
      <c r="C74" s="451"/>
      <c r="D74" s="446"/>
      <c r="E74" s="446"/>
      <c r="F74" s="453"/>
      <c r="G74" s="453"/>
      <c r="H74" s="453"/>
      <c r="I74" s="446"/>
      <c r="J74" s="446"/>
      <c r="K74" s="446"/>
      <c r="L74" s="446"/>
      <c r="M74" s="446"/>
      <c r="N74" s="446"/>
      <c r="O74" s="446"/>
      <c r="P74" s="446"/>
      <c r="Q74" s="438"/>
      <c r="R74" s="436"/>
      <c r="S74" s="438"/>
      <c r="T74" s="443"/>
      <c r="U74" s="444"/>
    </row>
    <row r="75" spans="1:21" ht="20.25" customHeight="1">
      <c r="A75" s="426" t="s">
        <v>826</v>
      </c>
      <c r="B75" s="422" t="s">
        <v>103</v>
      </c>
      <c r="C75" s="428"/>
      <c r="D75" s="429" t="s">
        <v>73</v>
      </c>
      <c r="E75" s="373"/>
      <c r="F75" s="373"/>
      <c r="G75" s="373"/>
      <c r="H75" s="373"/>
      <c r="I75" s="370"/>
      <c r="J75" s="370"/>
      <c r="K75" s="370"/>
      <c r="L75" s="370"/>
      <c r="M75" s="370"/>
      <c r="N75" s="370"/>
      <c r="O75" s="370"/>
      <c r="P75" s="422">
        <f>SUM(E75:O75)</f>
        <v>0</v>
      </c>
      <c r="Q75" s="357">
        <v>22.95</v>
      </c>
      <c r="R75" s="439">
        <v>0.8</v>
      </c>
      <c r="S75" s="357">
        <f>+P75*Q75*(1-R75)</f>
        <v>0</v>
      </c>
      <c r="T75" s="52" t="s">
        <v>721</v>
      </c>
      <c r="U75" s="53">
        <v>4</v>
      </c>
    </row>
    <row r="76" spans="1:21" s="10" customFormat="1" ht="21" customHeight="1">
      <c r="A76" s="384"/>
      <c r="B76" s="381"/>
      <c r="C76" s="389"/>
      <c r="D76" s="366"/>
      <c r="E76" s="369"/>
      <c r="F76" s="369"/>
      <c r="G76" s="369"/>
      <c r="H76" s="369"/>
      <c r="I76" s="401"/>
      <c r="J76" s="401"/>
      <c r="K76" s="401"/>
      <c r="L76" s="401"/>
      <c r="M76" s="401"/>
      <c r="N76" s="401"/>
      <c r="O76" s="401"/>
      <c r="P76" s="369"/>
      <c r="Q76" s="397"/>
      <c r="R76" s="433"/>
      <c r="S76" s="397"/>
      <c r="T76" s="140" t="s">
        <v>722</v>
      </c>
      <c r="U76" s="27" t="s">
        <v>210</v>
      </c>
    </row>
    <row r="77" spans="1:21" s="10" customFormat="1" ht="40.5">
      <c r="A77" s="384"/>
      <c r="B77" s="381"/>
      <c r="C77" s="389"/>
      <c r="D77" s="366"/>
      <c r="E77" s="369"/>
      <c r="F77" s="369"/>
      <c r="G77" s="369"/>
      <c r="H77" s="369"/>
      <c r="I77" s="401"/>
      <c r="J77" s="401"/>
      <c r="K77" s="401"/>
      <c r="L77" s="401"/>
      <c r="M77" s="401"/>
      <c r="N77" s="401"/>
      <c r="O77" s="401"/>
      <c r="P77" s="369"/>
      <c r="Q77" s="397"/>
      <c r="R77" s="433"/>
      <c r="S77" s="397"/>
      <c r="T77" s="140" t="s">
        <v>723</v>
      </c>
      <c r="U77" s="27" t="s">
        <v>211</v>
      </c>
    </row>
    <row r="78" spans="1:21" s="10" customFormat="1" ht="40.5">
      <c r="A78" s="384"/>
      <c r="B78" s="381"/>
      <c r="C78" s="389"/>
      <c r="D78" s="366"/>
      <c r="E78" s="369"/>
      <c r="F78" s="369"/>
      <c r="G78" s="369"/>
      <c r="H78" s="369"/>
      <c r="I78" s="401"/>
      <c r="J78" s="401"/>
      <c r="K78" s="401"/>
      <c r="L78" s="401"/>
      <c r="M78" s="401"/>
      <c r="N78" s="401"/>
      <c r="O78" s="401"/>
      <c r="P78" s="369"/>
      <c r="Q78" s="397"/>
      <c r="R78" s="433"/>
      <c r="S78" s="397"/>
      <c r="T78" s="140" t="s">
        <v>724</v>
      </c>
      <c r="U78" s="27" t="s">
        <v>212</v>
      </c>
    </row>
    <row r="79" spans="1:21" s="10" customFormat="1" ht="40.5">
      <c r="A79" s="384"/>
      <c r="B79" s="381"/>
      <c r="C79" s="389"/>
      <c r="D79" s="366"/>
      <c r="E79" s="369"/>
      <c r="F79" s="369"/>
      <c r="G79" s="369"/>
      <c r="H79" s="369"/>
      <c r="I79" s="401"/>
      <c r="J79" s="401"/>
      <c r="K79" s="401"/>
      <c r="L79" s="401"/>
      <c r="M79" s="401"/>
      <c r="N79" s="401"/>
      <c r="O79" s="401"/>
      <c r="P79" s="369"/>
      <c r="Q79" s="397"/>
      <c r="R79" s="433"/>
      <c r="S79" s="397"/>
      <c r="T79" s="140" t="s">
        <v>725</v>
      </c>
      <c r="U79" s="27" t="s">
        <v>13</v>
      </c>
    </row>
    <row r="80" spans="1:21" s="10" customFormat="1" ht="40.5">
      <c r="A80" s="383" t="s">
        <v>825</v>
      </c>
      <c r="B80" s="381"/>
      <c r="C80" s="389"/>
      <c r="D80" s="366"/>
      <c r="E80" s="370"/>
      <c r="F80" s="370"/>
      <c r="G80" s="370"/>
      <c r="H80" s="370"/>
      <c r="I80" s="373"/>
      <c r="J80" s="373"/>
      <c r="K80" s="373"/>
      <c r="L80" s="373"/>
      <c r="M80" s="373"/>
      <c r="N80" s="373"/>
      <c r="O80" s="373"/>
      <c r="P80" s="368">
        <f>SUM(I80:O80)</f>
        <v>0</v>
      </c>
      <c r="Q80" s="352">
        <v>25.95</v>
      </c>
      <c r="R80" s="432">
        <v>0.8</v>
      </c>
      <c r="S80" s="352">
        <f>+P80*Q80*(1-R80)</f>
        <v>0</v>
      </c>
      <c r="T80" s="140" t="s">
        <v>726</v>
      </c>
      <c r="U80" s="27" t="s">
        <v>12</v>
      </c>
    </row>
    <row r="81" spans="1:21" s="10" customFormat="1" ht="40.5">
      <c r="A81" s="384"/>
      <c r="B81" s="381"/>
      <c r="C81" s="389"/>
      <c r="D81" s="366"/>
      <c r="E81" s="401"/>
      <c r="F81" s="401"/>
      <c r="G81" s="401"/>
      <c r="H81" s="401"/>
      <c r="I81" s="369"/>
      <c r="J81" s="369"/>
      <c r="K81" s="369"/>
      <c r="L81" s="369"/>
      <c r="M81" s="369"/>
      <c r="N81" s="369"/>
      <c r="O81" s="369"/>
      <c r="P81" s="369"/>
      <c r="Q81" s="397"/>
      <c r="R81" s="433"/>
      <c r="S81" s="397"/>
      <c r="T81" s="140" t="s">
        <v>727</v>
      </c>
      <c r="U81" s="27" t="s">
        <v>11</v>
      </c>
    </row>
    <row r="82" spans="1:21" s="10" customFormat="1" ht="40.5">
      <c r="A82" s="384"/>
      <c r="B82" s="381"/>
      <c r="C82" s="389"/>
      <c r="D82" s="366"/>
      <c r="E82" s="401"/>
      <c r="F82" s="401"/>
      <c r="G82" s="401"/>
      <c r="H82" s="401"/>
      <c r="I82" s="369"/>
      <c r="J82" s="369"/>
      <c r="K82" s="369"/>
      <c r="L82" s="369"/>
      <c r="M82" s="369"/>
      <c r="N82" s="369"/>
      <c r="O82" s="369"/>
      <c r="P82" s="369"/>
      <c r="Q82" s="397"/>
      <c r="R82" s="433"/>
      <c r="S82" s="397"/>
      <c r="T82" s="140" t="s">
        <v>728</v>
      </c>
      <c r="U82" s="27" t="s">
        <v>10</v>
      </c>
    </row>
    <row r="83" spans="1:21" s="10" customFormat="1" ht="40.5">
      <c r="A83" s="384"/>
      <c r="B83" s="381"/>
      <c r="C83" s="389"/>
      <c r="D83" s="366"/>
      <c r="E83" s="401"/>
      <c r="F83" s="401"/>
      <c r="G83" s="401"/>
      <c r="H83" s="401"/>
      <c r="I83" s="369"/>
      <c r="J83" s="369"/>
      <c r="K83" s="369"/>
      <c r="L83" s="369"/>
      <c r="M83" s="369"/>
      <c r="N83" s="369"/>
      <c r="O83" s="369"/>
      <c r="P83" s="369"/>
      <c r="Q83" s="397"/>
      <c r="R83" s="433"/>
      <c r="S83" s="397"/>
      <c r="T83" s="140" t="s">
        <v>729</v>
      </c>
      <c r="U83" s="27" t="s">
        <v>56</v>
      </c>
    </row>
    <row r="84" spans="1:21" s="10" customFormat="1" ht="40.5">
      <c r="A84" s="384"/>
      <c r="B84" s="381"/>
      <c r="C84" s="389"/>
      <c r="D84" s="366"/>
      <c r="E84" s="401"/>
      <c r="F84" s="401"/>
      <c r="G84" s="401"/>
      <c r="H84" s="401"/>
      <c r="I84" s="369"/>
      <c r="J84" s="369"/>
      <c r="K84" s="369"/>
      <c r="L84" s="369"/>
      <c r="M84" s="369"/>
      <c r="N84" s="369"/>
      <c r="O84" s="369"/>
      <c r="P84" s="369"/>
      <c r="Q84" s="397"/>
      <c r="R84" s="433"/>
      <c r="S84" s="397"/>
      <c r="T84" s="140" t="s">
        <v>730</v>
      </c>
      <c r="U84" s="27" t="s">
        <v>8</v>
      </c>
    </row>
    <row r="85" spans="1:21" s="10" customFormat="1" ht="41.25" thickBot="1">
      <c r="A85" s="385"/>
      <c r="B85" s="382"/>
      <c r="C85" s="390"/>
      <c r="D85" s="367"/>
      <c r="E85" s="402"/>
      <c r="F85" s="402"/>
      <c r="G85" s="402"/>
      <c r="H85" s="402"/>
      <c r="I85" s="376"/>
      <c r="J85" s="376"/>
      <c r="K85" s="376"/>
      <c r="L85" s="376"/>
      <c r="M85" s="376"/>
      <c r="N85" s="376"/>
      <c r="O85" s="376"/>
      <c r="P85" s="376"/>
      <c r="Q85" s="398"/>
      <c r="R85" s="434"/>
      <c r="S85" s="398"/>
      <c r="T85" s="138" t="s">
        <v>731</v>
      </c>
      <c r="U85" s="28" t="s">
        <v>24</v>
      </c>
    </row>
    <row r="86" spans="1:21" s="180" customFormat="1" ht="21" thickBot="1">
      <c r="A86" s="179"/>
      <c r="B86" s="179"/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84">
        <f>SUM(P17:P85)</f>
        <v>3458</v>
      </c>
      <c r="Q86" s="181"/>
      <c r="R86" s="182"/>
      <c r="S86" s="185">
        <f>+SUM(S17:S85)</f>
        <v>16342.019999999995</v>
      </c>
      <c r="T86" s="183"/>
      <c r="U86" s="183"/>
    </row>
    <row r="87" spans="1:21" ht="12.75" customHeight="1">
      <c r="A87" s="4"/>
      <c r="B87" s="4"/>
      <c r="C87" s="4"/>
      <c r="D87" s="4"/>
      <c r="E87" s="4"/>
      <c r="F87" s="4"/>
      <c r="G87" s="4"/>
      <c r="R87" s="176"/>
    </row>
    <row r="88" spans="1:21" ht="15" customHeight="1">
      <c r="A88" s="7"/>
      <c r="B88" s="7"/>
      <c r="C88" s="4"/>
      <c r="D88" s="4"/>
      <c r="E88" s="4"/>
      <c r="F88" s="4"/>
      <c r="G88" s="4"/>
      <c r="R88" s="405"/>
    </row>
    <row r="89" spans="1:21" ht="12.75" customHeight="1">
      <c r="A89" s="4"/>
      <c r="B89" s="4"/>
      <c r="C89" s="4"/>
      <c r="D89" s="4"/>
      <c r="E89" s="4"/>
      <c r="F89" s="4"/>
      <c r="G89" s="4"/>
      <c r="R89" s="404"/>
    </row>
    <row r="90" spans="1:21" ht="15" customHeight="1">
      <c r="A90" s="7"/>
      <c r="B90" s="7"/>
      <c r="C90" s="4"/>
      <c r="D90" s="4"/>
      <c r="E90" s="4"/>
      <c r="F90" s="4"/>
      <c r="G90" s="4"/>
      <c r="R90" s="404"/>
    </row>
    <row r="91" spans="1:21" ht="12.75" customHeight="1">
      <c r="A91" s="4"/>
      <c r="B91" s="4"/>
      <c r="C91" s="4"/>
      <c r="D91" s="4"/>
      <c r="E91" s="4"/>
      <c r="F91" s="4"/>
      <c r="G91" s="4"/>
      <c r="R91" s="404"/>
    </row>
    <row r="92" spans="1:21" ht="12.75" customHeight="1">
      <c r="A92" s="4"/>
      <c r="B92" s="4"/>
      <c r="C92" s="4"/>
      <c r="D92" s="4"/>
      <c r="E92" s="4"/>
      <c r="F92" s="4"/>
      <c r="G92" s="4"/>
      <c r="R92" s="404"/>
    </row>
    <row r="93" spans="1:21" ht="17.649999999999999" customHeight="1">
      <c r="A93" s="4"/>
      <c r="B93" s="4"/>
      <c r="C93" s="8"/>
      <c r="D93" s="4"/>
      <c r="E93" s="4"/>
      <c r="F93" s="4"/>
      <c r="G93" s="4"/>
      <c r="R93" s="404"/>
    </row>
    <row r="94" spans="1:21">
      <c r="A94" s="4"/>
      <c r="B94" s="4"/>
      <c r="C94" s="4"/>
      <c r="D94" s="4"/>
      <c r="E94" s="4"/>
      <c r="F94" s="4"/>
      <c r="G94" s="4"/>
      <c r="R94" s="405"/>
    </row>
    <row r="95" spans="1:21">
      <c r="A95" s="4"/>
      <c r="B95" s="4"/>
      <c r="C95" s="9"/>
      <c r="D95" s="4"/>
      <c r="E95" s="4"/>
      <c r="F95" s="4"/>
      <c r="G95" s="4"/>
      <c r="R95" s="404"/>
    </row>
    <row r="96" spans="1:21">
      <c r="R96" s="404"/>
    </row>
    <row r="97" spans="18:18">
      <c r="R97" s="404"/>
    </row>
    <row r="98" spans="18:18">
      <c r="R98" s="404"/>
    </row>
    <row r="99" spans="18:18">
      <c r="R99" s="405"/>
    </row>
    <row r="100" spans="18:18">
      <c r="R100" s="404"/>
    </row>
    <row r="101" spans="18:18">
      <c r="R101" s="404"/>
    </row>
    <row r="102" spans="18:18">
      <c r="R102" s="404"/>
    </row>
    <row r="103" spans="18:18">
      <c r="R103" s="404"/>
    </row>
    <row r="104" spans="18:18">
      <c r="R104" s="404"/>
    </row>
    <row r="105" spans="18:18">
      <c r="R105" s="405"/>
    </row>
    <row r="106" spans="18:18">
      <c r="R106" s="404"/>
    </row>
    <row r="107" spans="18:18">
      <c r="R107" s="404"/>
    </row>
    <row r="108" spans="18:18">
      <c r="R108" s="404"/>
    </row>
    <row r="109" spans="18:18">
      <c r="R109" s="404"/>
    </row>
    <row r="110" spans="18:18">
      <c r="R110" s="405"/>
    </row>
    <row r="111" spans="18:18">
      <c r="R111" s="404"/>
    </row>
    <row r="112" spans="18:18">
      <c r="R112" s="404"/>
    </row>
    <row r="113" spans="18:18">
      <c r="R113" s="404"/>
    </row>
    <row r="114" spans="18:18">
      <c r="R114" s="404"/>
    </row>
    <row r="115" spans="18:18">
      <c r="R115" s="404"/>
    </row>
  </sheetData>
  <mergeCells count="261">
    <mergeCell ref="M80:M85"/>
    <mergeCell ref="N80:N85"/>
    <mergeCell ref="O80:O85"/>
    <mergeCell ref="P80:P85"/>
    <mergeCell ref="Q80:Q85"/>
    <mergeCell ref="A80:A85"/>
    <mergeCell ref="E80:E85"/>
    <mergeCell ref="F80:F85"/>
    <mergeCell ref="G80:G85"/>
    <mergeCell ref="H80:H85"/>
    <mergeCell ref="I80:I85"/>
    <mergeCell ref="J80:J85"/>
    <mergeCell ref="K80:K85"/>
    <mergeCell ref="L80:L85"/>
    <mergeCell ref="C75:C85"/>
    <mergeCell ref="D75:D85"/>
    <mergeCell ref="M75:M79"/>
    <mergeCell ref="N75:N79"/>
    <mergeCell ref="O75:O79"/>
    <mergeCell ref="P75:P79"/>
    <mergeCell ref="Q75:Q79"/>
    <mergeCell ref="I75:I79"/>
    <mergeCell ref="J75:J79"/>
    <mergeCell ref="K75:K79"/>
    <mergeCell ref="A75:A79"/>
    <mergeCell ref="E75:E79"/>
    <mergeCell ref="F75:F79"/>
    <mergeCell ref="G75:G79"/>
    <mergeCell ref="H75:H79"/>
    <mergeCell ref="C61:C71"/>
    <mergeCell ref="D61:D71"/>
    <mergeCell ref="A73:A74"/>
    <mergeCell ref="C73:C74"/>
    <mergeCell ref="D73:D74"/>
    <mergeCell ref="E73:E74"/>
    <mergeCell ref="F73:F74"/>
    <mergeCell ref="B73:B74"/>
    <mergeCell ref="B75:B85"/>
    <mergeCell ref="G73:G74"/>
    <mergeCell ref="H73:H74"/>
    <mergeCell ref="K50:K54"/>
    <mergeCell ref="L50:L54"/>
    <mergeCell ref="D50:D60"/>
    <mergeCell ref="A61:A65"/>
    <mergeCell ref="E61:E65"/>
    <mergeCell ref="F61:F65"/>
    <mergeCell ref="G61:G65"/>
    <mergeCell ref="H61:H65"/>
    <mergeCell ref="I61:I65"/>
    <mergeCell ref="J61:J65"/>
    <mergeCell ref="K61:K65"/>
    <mergeCell ref="A55:A60"/>
    <mergeCell ref="E55:E60"/>
    <mergeCell ref="B61:B71"/>
    <mergeCell ref="A66:A71"/>
    <mergeCell ref="E66:E71"/>
    <mergeCell ref="F66:F71"/>
    <mergeCell ref="G66:G71"/>
    <mergeCell ref="H66:H71"/>
    <mergeCell ref="I66:I71"/>
    <mergeCell ref="F55:F60"/>
    <mergeCell ref="G55:G60"/>
    <mergeCell ref="H55:H60"/>
    <mergeCell ref="I55:I60"/>
    <mergeCell ref="M50:M54"/>
    <mergeCell ref="A14:D14"/>
    <mergeCell ref="A15:A16"/>
    <mergeCell ref="C15:C16"/>
    <mergeCell ref="D15:D16"/>
    <mergeCell ref="E15:E16"/>
    <mergeCell ref="B15:B16"/>
    <mergeCell ref="B39:B49"/>
    <mergeCell ref="C39:C49"/>
    <mergeCell ref="D39:D49"/>
    <mergeCell ref="A17:A21"/>
    <mergeCell ref="E17:E21"/>
    <mergeCell ref="A22:A27"/>
    <mergeCell ref="A28:A32"/>
    <mergeCell ref="E28:E32"/>
    <mergeCell ref="B28:B38"/>
    <mergeCell ref="C28:C38"/>
    <mergeCell ref="D28:D38"/>
    <mergeCell ref="A33:A38"/>
    <mergeCell ref="E33:E38"/>
    <mergeCell ref="A39:A43"/>
    <mergeCell ref="E39:E43"/>
    <mergeCell ref="A44:A49"/>
    <mergeCell ref="A50:A54"/>
    <mergeCell ref="F15:F16"/>
    <mergeCell ref="L73:L74"/>
    <mergeCell ref="K55:K60"/>
    <mergeCell ref="L55:L60"/>
    <mergeCell ref="L61:L65"/>
    <mergeCell ref="M61:M65"/>
    <mergeCell ref="N61:N65"/>
    <mergeCell ref="O61:O65"/>
    <mergeCell ref="P61:P65"/>
    <mergeCell ref="K33:K38"/>
    <mergeCell ref="L33:L38"/>
    <mergeCell ref="N33:N38"/>
    <mergeCell ref="L44:L49"/>
    <mergeCell ref="N55:N60"/>
    <mergeCell ref="O55:O60"/>
    <mergeCell ref="K39:K43"/>
    <mergeCell ref="L39:L43"/>
    <mergeCell ref="M39:M43"/>
    <mergeCell ref="N39:N43"/>
    <mergeCell ref="O39:O43"/>
    <mergeCell ref="M55:M60"/>
    <mergeCell ref="N66:N71"/>
    <mergeCell ref="O66:O71"/>
    <mergeCell ref="P66:P71"/>
    <mergeCell ref="K17:K21"/>
    <mergeCell ref="L17:L21"/>
    <mergeCell ref="M17:M21"/>
    <mergeCell ref="N17:N21"/>
    <mergeCell ref="O17:O21"/>
    <mergeCell ref="K15:K16"/>
    <mergeCell ref="L15:L16"/>
    <mergeCell ref="J33:J38"/>
    <mergeCell ref="F17:F21"/>
    <mergeCell ref="G17:G21"/>
    <mergeCell ref="H17:H21"/>
    <mergeCell ref="F33:F38"/>
    <mergeCell ref="G33:G38"/>
    <mergeCell ref="H33:H38"/>
    <mergeCell ref="I33:I38"/>
    <mergeCell ref="G15:G16"/>
    <mergeCell ref="H15:H16"/>
    <mergeCell ref="I15:I16"/>
    <mergeCell ref="J15:J16"/>
    <mergeCell ref="G28:G32"/>
    <mergeCell ref="H28:H32"/>
    <mergeCell ref="I28:I32"/>
    <mergeCell ref="J28:J32"/>
    <mergeCell ref="J22:J27"/>
    <mergeCell ref="T1:U1"/>
    <mergeCell ref="T14:U14"/>
    <mergeCell ref="M22:M27"/>
    <mergeCell ref="N22:N27"/>
    <mergeCell ref="O22:O27"/>
    <mergeCell ref="P22:P27"/>
    <mergeCell ref="Q28:Q32"/>
    <mergeCell ref="O33:O38"/>
    <mergeCell ref="P33:P38"/>
    <mergeCell ref="Q33:Q38"/>
    <mergeCell ref="R15:R16"/>
    <mergeCell ref="P28:P32"/>
    <mergeCell ref="M28:M32"/>
    <mergeCell ref="N28:N32"/>
    <mergeCell ref="S15:S16"/>
    <mergeCell ref="T15:T16"/>
    <mergeCell ref="U15:U16"/>
    <mergeCell ref="Q15:Q16"/>
    <mergeCell ref="O28:O32"/>
    <mergeCell ref="M33:M38"/>
    <mergeCell ref="M15:M16"/>
    <mergeCell ref="N15:N16"/>
    <mergeCell ref="O15:O16"/>
    <mergeCell ref="P15:P16"/>
    <mergeCell ref="S50:S54"/>
    <mergeCell ref="R55:R60"/>
    <mergeCell ref="S55:S60"/>
    <mergeCell ref="P17:P21"/>
    <mergeCell ref="Q17:Q21"/>
    <mergeCell ref="R17:R21"/>
    <mergeCell ref="S17:S21"/>
    <mergeCell ref="R22:R27"/>
    <mergeCell ref="S22:S27"/>
    <mergeCell ref="R28:R32"/>
    <mergeCell ref="S28:S32"/>
    <mergeCell ref="R33:R38"/>
    <mergeCell ref="S33:S38"/>
    <mergeCell ref="Q55:Q60"/>
    <mergeCell ref="P55:P60"/>
    <mergeCell ref="P39:P43"/>
    <mergeCell ref="Q39:Q43"/>
    <mergeCell ref="Q22:Q27"/>
    <mergeCell ref="M44:M49"/>
    <mergeCell ref="N44:N49"/>
    <mergeCell ref="O44:O49"/>
    <mergeCell ref="P44:P49"/>
    <mergeCell ref="Q44:Q49"/>
    <mergeCell ref="R39:R43"/>
    <mergeCell ref="S39:S43"/>
    <mergeCell ref="R44:R49"/>
    <mergeCell ref="S44:S49"/>
    <mergeCell ref="K28:K32"/>
    <mergeCell ref="L28:L32"/>
    <mergeCell ref="F28:F32"/>
    <mergeCell ref="K22:K27"/>
    <mergeCell ref="L22:L27"/>
    <mergeCell ref="H44:H49"/>
    <mergeCell ref="I44:I49"/>
    <mergeCell ref="J44:J49"/>
    <mergeCell ref="K44:K49"/>
    <mergeCell ref="H39:H43"/>
    <mergeCell ref="G44:G49"/>
    <mergeCell ref="F39:F43"/>
    <mergeCell ref="G39:G43"/>
    <mergeCell ref="I39:I43"/>
    <mergeCell ref="J39:J43"/>
    <mergeCell ref="F44:F49"/>
    <mergeCell ref="B50:B60"/>
    <mergeCell ref="C50:C60"/>
    <mergeCell ref="I17:I21"/>
    <mergeCell ref="J17:J21"/>
    <mergeCell ref="E22:E27"/>
    <mergeCell ref="F22:F27"/>
    <mergeCell ref="G22:G27"/>
    <mergeCell ref="H22:H27"/>
    <mergeCell ref="I22:I27"/>
    <mergeCell ref="E44:E49"/>
    <mergeCell ref="B17:B27"/>
    <mergeCell ref="C17:C27"/>
    <mergeCell ref="D17:D27"/>
    <mergeCell ref="E50:E54"/>
    <mergeCell ref="F50:F54"/>
    <mergeCell ref="G50:G54"/>
    <mergeCell ref="H50:H54"/>
    <mergeCell ref="I50:I54"/>
    <mergeCell ref="J50:J54"/>
    <mergeCell ref="J55:J60"/>
    <mergeCell ref="N50:N54"/>
    <mergeCell ref="O50:O54"/>
    <mergeCell ref="P50:P54"/>
    <mergeCell ref="Q50:Q54"/>
    <mergeCell ref="R88:R93"/>
    <mergeCell ref="R94:R98"/>
    <mergeCell ref="R99:R104"/>
    <mergeCell ref="R105:R109"/>
    <mergeCell ref="R110:R115"/>
    <mergeCell ref="R61:R65"/>
    <mergeCell ref="Q73:Q74"/>
    <mergeCell ref="R50:R54"/>
    <mergeCell ref="Q61:Q65"/>
    <mergeCell ref="Q66:Q71"/>
    <mergeCell ref="S61:S65"/>
    <mergeCell ref="R66:R71"/>
    <mergeCell ref="S66:S71"/>
    <mergeCell ref="R73:R74"/>
    <mergeCell ref="S73:S74"/>
    <mergeCell ref="R75:R79"/>
    <mergeCell ref="S75:S79"/>
    <mergeCell ref="R80:R85"/>
    <mergeCell ref="S80:S85"/>
    <mergeCell ref="A72:U72"/>
    <mergeCell ref="T73:T74"/>
    <mergeCell ref="U73:U74"/>
    <mergeCell ref="P73:P74"/>
    <mergeCell ref="J73:J74"/>
    <mergeCell ref="K73:K74"/>
    <mergeCell ref="M73:M74"/>
    <mergeCell ref="N73:N74"/>
    <mergeCell ref="O73:O74"/>
    <mergeCell ref="I73:I74"/>
    <mergeCell ref="L75:L79"/>
    <mergeCell ref="J66:J71"/>
    <mergeCell ref="K66:K71"/>
    <mergeCell ref="L66:L71"/>
    <mergeCell ref="M66:M71"/>
  </mergeCells>
  <pageMargins left="0.23622047244094491" right="0.23622047244094491" top="0" bottom="0" header="0" footer="0"/>
  <pageSetup paperSize="8" scale="32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pageSetUpPr fitToPage="1"/>
  </sheetPr>
  <dimension ref="A1:U115"/>
  <sheetViews>
    <sheetView showGridLines="0" zoomScale="50" zoomScaleNormal="50" zoomScalePageLayoutView="75" workbookViewId="0">
      <selection activeCell="B2" sqref="B2:D8"/>
    </sheetView>
  </sheetViews>
  <sheetFormatPr defaultColWidth="11.42578125" defaultRowHeight="15.75"/>
  <cols>
    <col min="1" max="4" width="31.42578125" style="10" customWidth="1"/>
    <col min="5" max="15" width="8.42578125" style="10" customWidth="1"/>
    <col min="16" max="16" width="17.28515625" style="10" customWidth="1"/>
    <col min="17" max="17" width="17.28515625" style="109" customWidth="1"/>
    <col min="18" max="18" width="20.5703125" style="104" customWidth="1"/>
    <col min="19" max="19" width="19" style="109" bestFit="1" customWidth="1"/>
    <col min="20" max="20" width="24.28515625" style="11" customWidth="1"/>
    <col min="21" max="21" width="10" style="11" customWidth="1"/>
    <col min="22" max="24" width="11.42578125" style="10" customWidth="1"/>
    <col min="25" max="16384" width="11.42578125" style="10"/>
  </cols>
  <sheetData>
    <row r="1" spans="1:21" s="38" customFormat="1" ht="19.5" customHeight="1">
      <c r="A1" s="37"/>
      <c r="C1" s="39"/>
      <c r="O1" s="40"/>
    </row>
    <row r="2" spans="1:21" s="38" customFormat="1" ht="19.5" customHeight="1">
      <c r="A2" s="37"/>
      <c r="B2" s="97"/>
      <c r="C2" s="41"/>
      <c r="D2" s="40"/>
      <c r="O2" s="42"/>
    </row>
    <row r="3" spans="1:21" s="38" customFormat="1" ht="19.5" customHeight="1">
      <c r="A3" s="37"/>
      <c r="B3" s="40"/>
      <c r="C3" s="41"/>
      <c r="D3" s="97"/>
      <c r="O3" s="42"/>
    </row>
    <row r="4" spans="1:21" s="38" customFormat="1" ht="19.5" customHeight="1">
      <c r="A4" s="37"/>
      <c r="B4" s="40"/>
      <c r="C4" s="41"/>
      <c r="D4" s="40"/>
      <c r="O4" s="42"/>
    </row>
    <row r="5" spans="1:21" s="38" customFormat="1" ht="19.5" customHeight="1">
      <c r="A5" s="37"/>
      <c r="B5" s="40"/>
      <c r="C5" s="43"/>
      <c r="D5" s="40"/>
      <c r="E5" s="33"/>
    </row>
    <row r="6" spans="1:21" s="38" customFormat="1" ht="19.5" customHeight="1">
      <c r="A6" s="37"/>
      <c r="B6" s="40"/>
      <c r="C6" s="41"/>
      <c r="D6" s="40"/>
    </row>
    <row r="7" spans="1:21" s="38" customFormat="1" ht="19.5" customHeight="1">
      <c r="A7" s="37"/>
      <c r="B7" s="40"/>
      <c r="C7" s="41"/>
      <c r="D7" s="40"/>
      <c r="O7" s="41"/>
    </row>
    <row r="8" spans="1:21" s="38" customFormat="1" ht="19.5" customHeight="1">
      <c r="A8" s="37"/>
      <c r="B8" s="44"/>
      <c r="C8" s="44"/>
      <c r="D8" s="44"/>
      <c r="E8" s="44"/>
      <c r="F8" s="44"/>
      <c r="G8" s="39"/>
      <c r="H8" s="39"/>
      <c r="Q8" s="106"/>
      <c r="R8" s="99"/>
      <c r="S8" s="106"/>
    </row>
    <row r="9" spans="1:21" s="38" customFormat="1" ht="19.5" customHeight="1">
      <c r="A9" s="45"/>
      <c r="B9" s="44"/>
      <c r="C9" s="46"/>
      <c r="D9" s="35"/>
      <c r="E9" s="35"/>
      <c r="F9" s="44"/>
      <c r="Q9" s="106"/>
      <c r="R9" s="99"/>
      <c r="S9" s="106"/>
    </row>
    <row r="10" spans="1:21" s="38" customFormat="1" ht="19.5" customHeight="1">
      <c r="A10" s="45"/>
      <c r="B10" s="44"/>
      <c r="C10" s="46"/>
      <c r="D10" s="35"/>
      <c r="E10" s="35"/>
      <c r="F10" s="44"/>
      <c r="Q10" s="106"/>
      <c r="R10" s="99"/>
      <c r="S10" s="106"/>
    </row>
    <row r="11" spans="1:21" s="38" customFormat="1" ht="19.5" customHeight="1">
      <c r="A11" s="45"/>
      <c r="B11" s="44"/>
      <c r="C11" s="46"/>
      <c r="D11" s="35"/>
      <c r="E11" s="35"/>
      <c r="F11" s="44"/>
      <c r="Q11" s="106"/>
      <c r="R11" s="99"/>
      <c r="S11" s="106"/>
    </row>
    <row r="12" spans="1:21" s="38" customFormat="1" ht="19.5" customHeight="1">
      <c r="A12" s="45"/>
      <c r="B12" s="44"/>
      <c r="C12" s="44"/>
      <c r="D12" s="36"/>
      <c r="E12" s="35"/>
      <c r="F12" s="44"/>
      <c r="Q12" s="106"/>
      <c r="R12" s="99"/>
      <c r="S12" s="106"/>
    </row>
    <row r="13" spans="1:21" s="49" customFormat="1" ht="19.5" customHeight="1" thickBot="1">
      <c r="A13" s="47"/>
      <c r="B13" s="44"/>
      <c r="C13" s="46"/>
      <c r="D13" s="48"/>
      <c r="E13" s="48"/>
      <c r="F13" s="48"/>
      <c r="Q13" s="128"/>
      <c r="R13" s="100"/>
      <c r="S13" s="128"/>
    </row>
    <row r="14" spans="1:21" s="1" customFormat="1" ht="22.5" customHeight="1">
      <c r="A14" s="395" t="s">
        <v>748</v>
      </c>
      <c r="B14" s="391"/>
      <c r="C14" s="391"/>
      <c r="D14" s="391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27"/>
      <c r="S14" s="127"/>
      <c r="T14" s="391"/>
      <c r="U14" s="392"/>
    </row>
    <row r="15" spans="1:21" s="50" customFormat="1" ht="11.25" customHeight="1">
      <c r="A15" s="338" t="s">
        <v>39</v>
      </c>
      <c r="B15" s="327" t="s">
        <v>91</v>
      </c>
      <c r="C15" s="327" t="s">
        <v>37</v>
      </c>
      <c r="D15" s="327" t="s">
        <v>38</v>
      </c>
      <c r="E15" s="327">
        <v>4</v>
      </c>
      <c r="F15" s="327" t="s">
        <v>16</v>
      </c>
      <c r="G15" s="327" t="s">
        <v>15</v>
      </c>
      <c r="H15" s="327" t="s">
        <v>14</v>
      </c>
      <c r="I15" s="327" t="s">
        <v>13</v>
      </c>
      <c r="J15" s="327" t="s">
        <v>12</v>
      </c>
      <c r="K15" s="327" t="s">
        <v>11</v>
      </c>
      <c r="L15" s="327" t="s">
        <v>10</v>
      </c>
      <c r="M15" s="327" t="s">
        <v>56</v>
      </c>
      <c r="N15" s="327" t="s">
        <v>8</v>
      </c>
      <c r="O15" s="327" t="s">
        <v>24</v>
      </c>
      <c r="P15" s="327" t="s">
        <v>7</v>
      </c>
      <c r="Q15" s="327" t="s">
        <v>995</v>
      </c>
      <c r="R15" s="327" t="s">
        <v>996</v>
      </c>
      <c r="S15" s="327" t="s">
        <v>7</v>
      </c>
      <c r="T15" s="327" t="s">
        <v>115</v>
      </c>
      <c r="U15" s="313" t="s">
        <v>116</v>
      </c>
    </row>
    <row r="16" spans="1:21" s="31" customFormat="1" ht="11.25" customHeight="1" thickBot="1">
      <c r="A16" s="396"/>
      <c r="B16" s="387"/>
      <c r="C16" s="393"/>
      <c r="D16" s="386"/>
      <c r="E16" s="386"/>
      <c r="F16" s="386"/>
      <c r="G16" s="386"/>
      <c r="H16" s="386"/>
      <c r="I16" s="386"/>
      <c r="J16" s="386"/>
      <c r="K16" s="386"/>
      <c r="L16" s="386"/>
      <c r="M16" s="386"/>
      <c r="N16" s="386"/>
      <c r="O16" s="386"/>
      <c r="P16" s="386"/>
      <c r="Q16" s="386"/>
      <c r="R16" s="386"/>
      <c r="S16" s="386"/>
      <c r="T16" s="393"/>
      <c r="U16" s="394"/>
    </row>
    <row r="17" spans="1:21" ht="21" customHeight="1">
      <c r="A17" s="383" t="s">
        <v>818</v>
      </c>
      <c r="B17" s="368" t="s">
        <v>111</v>
      </c>
      <c r="C17" s="388"/>
      <c r="D17" s="365" t="s">
        <v>744</v>
      </c>
      <c r="E17" s="373">
        <v>72</v>
      </c>
      <c r="F17" s="373"/>
      <c r="G17" s="373"/>
      <c r="H17" s="373">
        <v>123</v>
      </c>
      <c r="I17" s="370"/>
      <c r="J17" s="370"/>
      <c r="K17" s="370"/>
      <c r="L17" s="370"/>
      <c r="M17" s="370"/>
      <c r="N17" s="370"/>
      <c r="O17" s="370"/>
      <c r="P17" s="368">
        <f>SUM(E17:O17)</f>
        <v>195</v>
      </c>
      <c r="Q17" s="352">
        <v>34.950000000000003</v>
      </c>
      <c r="R17" s="355">
        <v>0.8</v>
      </c>
      <c r="S17" s="352">
        <f>+P17*Q17*(1-R17)</f>
        <v>1363.05</v>
      </c>
      <c r="T17" s="60" t="s">
        <v>588</v>
      </c>
      <c r="U17" s="27">
        <v>4</v>
      </c>
    </row>
    <row r="18" spans="1:21" ht="21" customHeight="1">
      <c r="A18" s="384"/>
      <c r="B18" s="381"/>
      <c r="C18" s="389"/>
      <c r="D18" s="366"/>
      <c r="E18" s="369"/>
      <c r="F18" s="369"/>
      <c r="G18" s="369"/>
      <c r="H18" s="369"/>
      <c r="I18" s="401"/>
      <c r="J18" s="401"/>
      <c r="K18" s="401"/>
      <c r="L18" s="401"/>
      <c r="M18" s="401"/>
      <c r="N18" s="401"/>
      <c r="O18" s="401"/>
      <c r="P18" s="369"/>
      <c r="Q18" s="397"/>
      <c r="R18" s="356"/>
      <c r="S18" s="397"/>
      <c r="T18" s="60" t="s">
        <v>589</v>
      </c>
      <c r="U18" s="27" t="s">
        <v>210</v>
      </c>
    </row>
    <row r="19" spans="1:21" ht="21" customHeight="1">
      <c r="A19" s="384"/>
      <c r="B19" s="381"/>
      <c r="C19" s="389"/>
      <c r="D19" s="366"/>
      <c r="E19" s="369"/>
      <c r="F19" s="369"/>
      <c r="G19" s="369"/>
      <c r="H19" s="369"/>
      <c r="I19" s="401"/>
      <c r="J19" s="401"/>
      <c r="K19" s="401"/>
      <c r="L19" s="401"/>
      <c r="M19" s="401"/>
      <c r="N19" s="401"/>
      <c r="O19" s="401"/>
      <c r="P19" s="369"/>
      <c r="Q19" s="397"/>
      <c r="R19" s="356"/>
      <c r="S19" s="397"/>
      <c r="T19" s="60" t="s">
        <v>590</v>
      </c>
      <c r="U19" s="27" t="s">
        <v>211</v>
      </c>
    </row>
    <row r="20" spans="1:21" ht="21" customHeight="1">
      <c r="A20" s="384"/>
      <c r="B20" s="381"/>
      <c r="C20" s="389"/>
      <c r="D20" s="366"/>
      <c r="E20" s="369"/>
      <c r="F20" s="369"/>
      <c r="G20" s="369"/>
      <c r="H20" s="369"/>
      <c r="I20" s="401"/>
      <c r="J20" s="401"/>
      <c r="K20" s="401"/>
      <c r="L20" s="401"/>
      <c r="M20" s="401"/>
      <c r="N20" s="401"/>
      <c r="O20" s="401"/>
      <c r="P20" s="369"/>
      <c r="Q20" s="397"/>
      <c r="R20" s="356"/>
      <c r="S20" s="397"/>
      <c r="T20" s="60" t="s">
        <v>591</v>
      </c>
      <c r="U20" s="27" t="s">
        <v>212</v>
      </c>
    </row>
    <row r="21" spans="1:21" ht="21" customHeight="1">
      <c r="A21" s="384"/>
      <c r="B21" s="381"/>
      <c r="C21" s="389"/>
      <c r="D21" s="366"/>
      <c r="E21" s="369"/>
      <c r="F21" s="369"/>
      <c r="G21" s="369"/>
      <c r="H21" s="369"/>
      <c r="I21" s="401"/>
      <c r="J21" s="401"/>
      <c r="K21" s="401"/>
      <c r="L21" s="401"/>
      <c r="M21" s="401"/>
      <c r="N21" s="401"/>
      <c r="O21" s="401"/>
      <c r="P21" s="369"/>
      <c r="Q21" s="397"/>
      <c r="R21" s="356"/>
      <c r="S21" s="397"/>
      <c r="T21" s="60" t="s">
        <v>592</v>
      </c>
      <c r="U21" s="27" t="s">
        <v>13</v>
      </c>
    </row>
    <row r="22" spans="1:21" ht="21" customHeight="1">
      <c r="A22" s="383" t="s">
        <v>749</v>
      </c>
      <c r="B22" s="381"/>
      <c r="C22" s="389"/>
      <c r="D22" s="366"/>
      <c r="E22" s="370"/>
      <c r="F22" s="370"/>
      <c r="G22" s="370"/>
      <c r="H22" s="370"/>
      <c r="I22" s="373"/>
      <c r="J22" s="373"/>
      <c r="K22" s="373"/>
      <c r="L22" s="373"/>
      <c r="M22" s="373"/>
      <c r="N22" s="373"/>
      <c r="O22" s="373"/>
      <c r="P22" s="368">
        <f>SUM(I22:O22)</f>
        <v>0</v>
      </c>
      <c r="Q22" s="352">
        <v>37.950000000000003</v>
      </c>
      <c r="R22" s="355">
        <v>0.8</v>
      </c>
      <c r="S22" s="352">
        <f>+P22*Q22*(1-R22)</f>
        <v>0</v>
      </c>
      <c r="T22" s="60" t="s">
        <v>593</v>
      </c>
      <c r="U22" s="27" t="s">
        <v>12</v>
      </c>
    </row>
    <row r="23" spans="1:21" ht="21" customHeight="1">
      <c r="A23" s="384"/>
      <c r="B23" s="381"/>
      <c r="C23" s="389"/>
      <c r="D23" s="366"/>
      <c r="E23" s="401"/>
      <c r="F23" s="401"/>
      <c r="G23" s="401"/>
      <c r="H23" s="401"/>
      <c r="I23" s="369"/>
      <c r="J23" s="369"/>
      <c r="K23" s="369"/>
      <c r="L23" s="369"/>
      <c r="M23" s="369"/>
      <c r="N23" s="369"/>
      <c r="O23" s="369"/>
      <c r="P23" s="369"/>
      <c r="Q23" s="397"/>
      <c r="R23" s="356"/>
      <c r="S23" s="397"/>
      <c r="T23" s="60" t="s">
        <v>594</v>
      </c>
      <c r="U23" s="27" t="s">
        <v>11</v>
      </c>
    </row>
    <row r="24" spans="1:21" ht="21" customHeight="1">
      <c r="A24" s="384"/>
      <c r="B24" s="381"/>
      <c r="C24" s="389"/>
      <c r="D24" s="366"/>
      <c r="E24" s="401"/>
      <c r="F24" s="401"/>
      <c r="G24" s="401"/>
      <c r="H24" s="401"/>
      <c r="I24" s="369"/>
      <c r="J24" s="369"/>
      <c r="K24" s="369"/>
      <c r="L24" s="369"/>
      <c r="M24" s="369"/>
      <c r="N24" s="369"/>
      <c r="O24" s="369"/>
      <c r="P24" s="369"/>
      <c r="Q24" s="397"/>
      <c r="R24" s="356"/>
      <c r="S24" s="397"/>
      <c r="T24" s="60" t="s">
        <v>595</v>
      </c>
      <c r="U24" s="27" t="s">
        <v>10</v>
      </c>
    </row>
    <row r="25" spans="1:21" ht="21" customHeight="1">
      <c r="A25" s="384"/>
      <c r="B25" s="381"/>
      <c r="C25" s="389"/>
      <c r="D25" s="366"/>
      <c r="E25" s="401"/>
      <c r="F25" s="401"/>
      <c r="G25" s="401"/>
      <c r="H25" s="401"/>
      <c r="I25" s="369"/>
      <c r="J25" s="369"/>
      <c r="K25" s="369"/>
      <c r="L25" s="369"/>
      <c r="M25" s="369"/>
      <c r="N25" s="369"/>
      <c r="O25" s="369"/>
      <c r="P25" s="369"/>
      <c r="Q25" s="397"/>
      <c r="R25" s="356"/>
      <c r="S25" s="397"/>
      <c r="T25" s="60" t="s">
        <v>596</v>
      </c>
      <c r="U25" s="27" t="s">
        <v>56</v>
      </c>
    </row>
    <row r="26" spans="1:21" ht="21" customHeight="1">
      <c r="A26" s="384"/>
      <c r="B26" s="381"/>
      <c r="C26" s="389"/>
      <c r="D26" s="366"/>
      <c r="E26" s="401"/>
      <c r="F26" s="401"/>
      <c r="G26" s="401"/>
      <c r="H26" s="401"/>
      <c r="I26" s="369"/>
      <c r="J26" s="369"/>
      <c r="K26" s="369"/>
      <c r="L26" s="369"/>
      <c r="M26" s="369"/>
      <c r="N26" s="369"/>
      <c r="O26" s="369"/>
      <c r="P26" s="369"/>
      <c r="Q26" s="397"/>
      <c r="R26" s="356"/>
      <c r="S26" s="397"/>
      <c r="T26" s="60" t="s">
        <v>597</v>
      </c>
      <c r="U26" s="27" t="s">
        <v>8</v>
      </c>
    </row>
    <row r="27" spans="1:21" ht="21" customHeight="1" thickBot="1">
      <c r="A27" s="385"/>
      <c r="B27" s="382"/>
      <c r="C27" s="390"/>
      <c r="D27" s="367"/>
      <c r="E27" s="402"/>
      <c r="F27" s="402"/>
      <c r="G27" s="402"/>
      <c r="H27" s="402"/>
      <c r="I27" s="376"/>
      <c r="J27" s="376"/>
      <c r="K27" s="376"/>
      <c r="L27" s="376"/>
      <c r="M27" s="376"/>
      <c r="N27" s="376"/>
      <c r="O27" s="376"/>
      <c r="P27" s="376"/>
      <c r="Q27" s="398"/>
      <c r="R27" s="359"/>
      <c r="S27" s="398"/>
      <c r="T27" s="30" t="s">
        <v>598</v>
      </c>
      <c r="U27" s="28" t="s">
        <v>24</v>
      </c>
    </row>
    <row r="28" spans="1:21" ht="21" customHeight="1">
      <c r="A28" s="383" t="s">
        <v>817</v>
      </c>
      <c r="B28" s="368" t="s">
        <v>112</v>
      </c>
      <c r="C28" s="388"/>
      <c r="D28" s="365" t="s">
        <v>745</v>
      </c>
      <c r="E28" s="373"/>
      <c r="F28" s="373"/>
      <c r="G28" s="373"/>
      <c r="H28" s="373"/>
      <c r="I28" s="370"/>
      <c r="J28" s="370"/>
      <c r="K28" s="370"/>
      <c r="L28" s="370"/>
      <c r="M28" s="370"/>
      <c r="N28" s="370"/>
      <c r="O28" s="370"/>
      <c r="P28" s="368">
        <f>SUM(E28:O28)</f>
        <v>0</v>
      </c>
      <c r="Q28" s="352">
        <v>34.950000000000003</v>
      </c>
      <c r="R28" s="355">
        <v>0.8</v>
      </c>
      <c r="S28" s="352">
        <f>+P28*Q28*(1-R28)</f>
        <v>0</v>
      </c>
      <c r="T28" s="60" t="s">
        <v>610</v>
      </c>
      <c r="U28" s="27">
        <v>4</v>
      </c>
    </row>
    <row r="29" spans="1:21" ht="21" customHeight="1">
      <c r="A29" s="384"/>
      <c r="B29" s="381"/>
      <c r="C29" s="389"/>
      <c r="D29" s="366"/>
      <c r="E29" s="369"/>
      <c r="F29" s="369"/>
      <c r="G29" s="369"/>
      <c r="H29" s="369"/>
      <c r="I29" s="401"/>
      <c r="J29" s="401"/>
      <c r="K29" s="401"/>
      <c r="L29" s="401"/>
      <c r="M29" s="401"/>
      <c r="N29" s="401"/>
      <c r="O29" s="401"/>
      <c r="P29" s="369"/>
      <c r="Q29" s="397"/>
      <c r="R29" s="356"/>
      <c r="S29" s="397"/>
      <c r="T29" s="60" t="s">
        <v>611</v>
      </c>
      <c r="U29" s="27" t="s">
        <v>210</v>
      </c>
    </row>
    <row r="30" spans="1:21" ht="21" customHeight="1">
      <c r="A30" s="384"/>
      <c r="B30" s="381"/>
      <c r="C30" s="389"/>
      <c r="D30" s="366"/>
      <c r="E30" s="369"/>
      <c r="F30" s="369"/>
      <c r="G30" s="369"/>
      <c r="H30" s="369"/>
      <c r="I30" s="401"/>
      <c r="J30" s="401"/>
      <c r="K30" s="401"/>
      <c r="L30" s="401"/>
      <c r="M30" s="401"/>
      <c r="N30" s="401"/>
      <c r="O30" s="401"/>
      <c r="P30" s="369"/>
      <c r="Q30" s="397"/>
      <c r="R30" s="356"/>
      <c r="S30" s="397"/>
      <c r="T30" s="60" t="s">
        <v>612</v>
      </c>
      <c r="U30" s="27" t="s">
        <v>211</v>
      </c>
    </row>
    <row r="31" spans="1:21" ht="21" customHeight="1">
      <c r="A31" s="384"/>
      <c r="B31" s="381"/>
      <c r="C31" s="389"/>
      <c r="D31" s="366"/>
      <c r="E31" s="369"/>
      <c r="F31" s="369"/>
      <c r="G31" s="369"/>
      <c r="H31" s="369"/>
      <c r="I31" s="401"/>
      <c r="J31" s="401"/>
      <c r="K31" s="401"/>
      <c r="L31" s="401"/>
      <c r="M31" s="401"/>
      <c r="N31" s="401"/>
      <c r="O31" s="401"/>
      <c r="P31" s="369"/>
      <c r="Q31" s="397"/>
      <c r="R31" s="356"/>
      <c r="S31" s="397"/>
      <c r="T31" s="60" t="s">
        <v>613</v>
      </c>
      <c r="U31" s="27" t="s">
        <v>212</v>
      </c>
    </row>
    <row r="32" spans="1:21" ht="21" customHeight="1">
      <c r="A32" s="384"/>
      <c r="B32" s="381"/>
      <c r="C32" s="389"/>
      <c r="D32" s="366"/>
      <c r="E32" s="369"/>
      <c r="F32" s="369"/>
      <c r="G32" s="369"/>
      <c r="H32" s="369"/>
      <c r="I32" s="401"/>
      <c r="J32" s="401"/>
      <c r="K32" s="401"/>
      <c r="L32" s="401"/>
      <c r="M32" s="401"/>
      <c r="N32" s="401"/>
      <c r="O32" s="401"/>
      <c r="P32" s="369"/>
      <c r="Q32" s="397"/>
      <c r="R32" s="356"/>
      <c r="S32" s="397"/>
      <c r="T32" s="60" t="s">
        <v>614</v>
      </c>
      <c r="U32" s="27" t="s">
        <v>13</v>
      </c>
    </row>
    <row r="33" spans="1:21" ht="21" customHeight="1">
      <c r="A33" s="383" t="s">
        <v>750</v>
      </c>
      <c r="B33" s="381"/>
      <c r="C33" s="389"/>
      <c r="D33" s="366"/>
      <c r="E33" s="370"/>
      <c r="F33" s="370"/>
      <c r="G33" s="370"/>
      <c r="H33" s="370"/>
      <c r="I33" s="373"/>
      <c r="J33" s="373"/>
      <c r="K33" s="373"/>
      <c r="L33" s="373"/>
      <c r="M33" s="373"/>
      <c r="N33" s="373"/>
      <c r="O33" s="373"/>
      <c r="P33" s="368">
        <f>SUM(I33:O33)</f>
        <v>0</v>
      </c>
      <c r="Q33" s="352">
        <v>37.950000000000003</v>
      </c>
      <c r="R33" s="355">
        <v>0.8</v>
      </c>
      <c r="S33" s="352">
        <f>+P33*Q33*(1-R33)</f>
        <v>0</v>
      </c>
      <c r="T33" s="60" t="s">
        <v>615</v>
      </c>
      <c r="U33" s="27" t="s">
        <v>12</v>
      </c>
    </row>
    <row r="34" spans="1:21" ht="21" customHeight="1">
      <c r="A34" s="384"/>
      <c r="B34" s="381"/>
      <c r="C34" s="389"/>
      <c r="D34" s="366"/>
      <c r="E34" s="401"/>
      <c r="F34" s="401"/>
      <c r="G34" s="401"/>
      <c r="H34" s="401"/>
      <c r="I34" s="369"/>
      <c r="J34" s="369"/>
      <c r="K34" s="369"/>
      <c r="L34" s="369"/>
      <c r="M34" s="369"/>
      <c r="N34" s="369"/>
      <c r="O34" s="369"/>
      <c r="P34" s="369"/>
      <c r="Q34" s="397"/>
      <c r="R34" s="356"/>
      <c r="S34" s="397"/>
      <c r="T34" s="60" t="s">
        <v>616</v>
      </c>
      <c r="U34" s="27" t="s">
        <v>11</v>
      </c>
    </row>
    <row r="35" spans="1:21" ht="21" customHeight="1">
      <c r="A35" s="384"/>
      <c r="B35" s="381"/>
      <c r="C35" s="389"/>
      <c r="D35" s="366"/>
      <c r="E35" s="401"/>
      <c r="F35" s="401"/>
      <c r="G35" s="401"/>
      <c r="H35" s="401"/>
      <c r="I35" s="369"/>
      <c r="J35" s="369"/>
      <c r="K35" s="369"/>
      <c r="L35" s="369"/>
      <c r="M35" s="369"/>
      <c r="N35" s="369"/>
      <c r="O35" s="369"/>
      <c r="P35" s="369"/>
      <c r="Q35" s="397"/>
      <c r="R35" s="356"/>
      <c r="S35" s="397"/>
      <c r="T35" s="60" t="s">
        <v>617</v>
      </c>
      <c r="U35" s="27" t="s">
        <v>10</v>
      </c>
    </row>
    <row r="36" spans="1:21" ht="21" customHeight="1">
      <c r="A36" s="384"/>
      <c r="B36" s="381"/>
      <c r="C36" s="389"/>
      <c r="D36" s="366"/>
      <c r="E36" s="401"/>
      <c r="F36" s="401"/>
      <c r="G36" s="401"/>
      <c r="H36" s="401"/>
      <c r="I36" s="369"/>
      <c r="J36" s="369"/>
      <c r="K36" s="369"/>
      <c r="L36" s="369"/>
      <c r="M36" s="369"/>
      <c r="N36" s="369"/>
      <c r="O36" s="369"/>
      <c r="P36" s="369"/>
      <c r="Q36" s="397"/>
      <c r="R36" s="356"/>
      <c r="S36" s="397"/>
      <c r="T36" s="60" t="s">
        <v>618</v>
      </c>
      <c r="U36" s="27" t="s">
        <v>56</v>
      </c>
    </row>
    <row r="37" spans="1:21" ht="21" customHeight="1">
      <c r="A37" s="384"/>
      <c r="B37" s="381"/>
      <c r="C37" s="389"/>
      <c r="D37" s="366"/>
      <c r="E37" s="401"/>
      <c r="F37" s="401"/>
      <c r="G37" s="401"/>
      <c r="H37" s="401"/>
      <c r="I37" s="369"/>
      <c r="J37" s="369"/>
      <c r="K37" s="369"/>
      <c r="L37" s="369"/>
      <c r="M37" s="369"/>
      <c r="N37" s="369"/>
      <c r="O37" s="369"/>
      <c r="P37" s="369"/>
      <c r="Q37" s="397"/>
      <c r="R37" s="356"/>
      <c r="S37" s="397"/>
      <c r="T37" s="60" t="s">
        <v>619</v>
      </c>
      <c r="U37" s="27" t="s">
        <v>8</v>
      </c>
    </row>
    <row r="38" spans="1:21" ht="21" customHeight="1" thickBot="1">
      <c r="A38" s="385"/>
      <c r="B38" s="382"/>
      <c r="C38" s="390"/>
      <c r="D38" s="367"/>
      <c r="E38" s="402"/>
      <c r="F38" s="402"/>
      <c r="G38" s="402"/>
      <c r="H38" s="402"/>
      <c r="I38" s="376"/>
      <c r="J38" s="376"/>
      <c r="K38" s="376"/>
      <c r="L38" s="376"/>
      <c r="M38" s="376"/>
      <c r="N38" s="376"/>
      <c r="O38" s="376"/>
      <c r="P38" s="376"/>
      <c r="Q38" s="398"/>
      <c r="R38" s="359"/>
      <c r="S38" s="398"/>
      <c r="T38" s="30" t="s">
        <v>620</v>
      </c>
      <c r="U38" s="28" t="s">
        <v>24</v>
      </c>
    </row>
    <row r="39" spans="1:21" ht="21" customHeight="1">
      <c r="A39" s="383" t="s">
        <v>816</v>
      </c>
      <c r="B39" s="368" t="s">
        <v>113</v>
      </c>
      <c r="C39" s="388"/>
      <c r="D39" s="365" t="s">
        <v>746</v>
      </c>
      <c r="E39" s="373"/>
      <c r="F39" s="373"/>
      <c r="G39" s="373"/>
      <c r="H39" s="373"/>
      <c r="I39" s="370"/>
      <c r="J39" s="370"/>
      <c r="K39" s="370"/>
      <c r="L39" s="370"/>
      <c r="M39" s="370"/>
      <c r="N39" s="370"/>
      <c r="O39" s="370"/>
      <c r="P39" s="368">
        <f>SUM(E39:O39)</f>
        <v>0</v>
      </c>
      <c r="Q39" s="352">
        <v>34.950000000000003</v>
      </c>
      <c r="R39" s="355">
        <v>0.8</v>
      </c>
      <c r="S39" s="352">
        <f>+P39*Q39*(1-R39)</f>
        <v>0</v>
      </c>
      <c r="T39" s="60" t="s">
        <v>599</v>
      </c>
      <c r="U39" s="27">
        <v>4</v>
      </c>
    </row>
    <row r="40" spans="1:21" ht="21" customHeight="1">
      <c r="A40" s="384"/>
      <c r="B40" s="381"/>
      <c r="C40" s="389"/>
      <c r="D40" s="366"/>
      <c r="E40" s="369"/>
      <c r="F40" s="369"/>
      <c r="G40" s="369"/>
      <c r="H40" s="369"/>
      <c r="I40" s="401"/>
      <c r="J40" s="401"/>
      <c r="K40" s="401"/>
      <c r="L40" s="401"/>
      <c r="M40" s="401"/>
      <c r="N40" s="401"/>
      <c r="O40" s="401"/>
      <c r="P40" s="369"/>
      <c r="Q40" s="397"/>
      <c r="R40" s="356"/>
      <c r="S40" s="397"/>
      <c r="T40" s="60" t="s">
        <v>600</v>
      </c>
      <c r="U40" s="27" t="s">
        <v>210</v>
      </c>
    </row>
    <row r="41" spans="1:21" ht="21" customHeight="1">
      <c r="A41" s="384"/>
      <c r="B41" s="381"/>
      <c r="C41" s="389"/>
      <c r="D41" s="366"/>
      <c r="E41" s="369"/>
      <c r="F41" s="369"/>
      <c r="G41" s="369"/>
      <c r="H41" s="369"/>
      <c r="I41" s="401"/>
      <c r="J41" s="401"/>
      <c r="K41" s="401"/>
      <c r="L41" s="401"/>
      <c r="M41" s="401"/>
      <c r="N41" s="401"/>
      <c r="O41" s="401"/>
      <c r="P41" s="369"/>
      <c r="Q41" s="397"/>
      <c r="R41" s="356"/>
      <c r="S41" s="397"/>
      <c r="T41" s="60" t="s">
        <v>601</v>
      </c>
      <c r="U41" s="27" t="s">
        <v>211</v>
      </c>
    </row>
    <row r="42" spans="1:21" ht="21" customHeight="1">
      <c r="A42" s="384"/>
      <c r="B42" s="381"/>
      <c r="C42" s="389"/>
      <c r="D42" s="366"/>
      <c r="E42" s="369"/>
      <c r="F42" s="369"/>
      <c r="G42" s="369"/>
      <c r="H42" s="369"/>
      <c r="I42" s="401"/>
      <c r="J42" s="401"/>
      <c r="K42" s="401"/>
      <c r="L42" s="401"/>
      <c r="M42" s="401"/>
      <c r="N42" s="401"/>
      <c r="O42" s="401"/>
      <c r="P42" s="369"/>
      <c r="Q42" s="397"/>
      <c r="R42" s="356"/>
      <c r="S42" s="397"/>
      <c r="T42" s="60" t="s">
        <v>602</v>
      </c>
      <c r="U42" s="27" t="s">
        <v>212</v>
      </c>
    </row>
    <row r="43" spans="1:21" ht="21" customHeight="1">
      <c r="A43" s="384"/>
      <c r="B43" s="381"/>
      <c r="C43" s="389"/>
      <c r="D43" s="366"/>
      <c r="E43" s="369"/>
      <c r="F43" s="369"/>
      <c r="G43" s="369"/>
      <c r="H43" s="369"/>
      <c r="I43" s="401"/>
      <c r="J43" s="401"/>
      <c r="K43" s="401"/>
      <c r="L43" s="401"/>
      <c r="M43" s="401"/>
      <c r="N43" s="401"/>
      <c r="O43" s="401"/>
      <c r="P43" s="369"/>
      <c r="Q43" s="397"/>
      <c r="R43" s="356"/>
      <c r="S43" s="397"/>
      <c r="T43" s="60" t="s">
        <v>603</v>
      </c>
      <c r="U43" s="27" t="s">
        <v>13</v>
      </c>
    </row>
    <row r="44" spans="1:21" ht="21" customHeight="1">
      <c r="A44" s="383" t="s">
        <v>751</v>
      </c>
      <c r="B44" s="381"/>
      <c r="C44" s="389"/>
      <c r="D44" s="366"/>
      <c r="E44" s="370"/>
      <c r="F44" s="370"/>
      <c r="G44" s="370"/>
      <c r="H44" s="370"/>
      <c r="I44" s="373"/>
      <c r="J44" s="373"/>
      <c r="K44" s="373"/>
      <c r="L44" s="373"/>
      <c r="M44" s="373"/>
      <c r="N44" s="373"/>
      <c r="O44" s="373"/>
      <c r="P44" s="368">
        <f>SUM(I44:O44)</f>
        <v>0</v>
      </c>
      <c r="Q44" s="352">
        <v>37.950000000000003</v>
      </c>
      <c r="R44" s="355">
        <v>0.8</v>
      </c>
      <c r="S44" s="352">
        <f>+P44*Q44*(1-R44)</f>
        <v>0</v>
      </c>
      <c r="T44" s="60" t="s">
        <v>604</v>
      </c>
      <c r="U44" s="27" t="s">
        <v>12</v>
      </c>
    </row>
    <row r="45" spans="1:21" ht="21" customHeight="1">
      <c r="A45" s="384"/>
      <c r="B45" s="381"/>
      <c r="C45" s="389"/>
      <c r="D45" s="366"/>
      <c r="E45" s="401"/>
      <c r="F45" s="401"/>
      <c r="G45" s="401"/>
      <c r="H45" s="401"/>
      <c r="I45" s="369"/>
      <c r="J45" s="369"/>
      <c r="K45" s="369"/>
      <c r="L45" s="369"/>
      <c r="M45" s="369"/>
      <c r="N45" s="369"/>
      <c r="O45" s="369"/>
      <c r="P45" s="369"/>
      <c r="Q45" s="397"/>
      <c r="R45" s="356"/>
      <c r="S45" s="397"/>
      <c r="T45" s="60" t="s">
        <v>605</v>
      </c>
      <c r="U45" s="27" t="s">
        <v>11</v>
      </c>
    </row>
    <row r="46" spans="1:21" ht="21" customHeight="1">
      <c r="A46" s="384"/>
      <c r="B46" s="381"/>
      <c r="C46" s="389"/>
      <c r="D46" s="366"/>
      <c r="E46" s="401"/>
      <c r="F46" s="401"/>
      <c r="G46" s="401"/>
      <c r="H46" s="401"/>
      <c r="I46" s="369"/>
      <c r="J46" s="369"/>
      <c r="K46" s="369"/>
      <c r="L46" s="369"/>
      <c r="M46" s="369"/>
      <c r="N46" s="369"/>
      <c r="O46" s="369"/>
      <c r="P46" s="369"/>
      <c r="Q46" s="397"/>
      <c r="R46" s="356"/>
      <c r="S46" s="397"/>
      <c r="T46" s="60" t="s">
        <v>606</v>
      </c>
      <c r="U46" s="27" t="s">
        <v>10</v>
      </c>
    </row>
    <row r="47" spans="1:21" ht="21" customHeight="1">
      <c r="A47" s="384"/>
      <c r="B47" s="381"/>
      <c r="C47" s="389"/>
      <c r="D47" s="366"/>
      <c r="E47" s="401"/>
      <c r="F47" s="401"/>
      <c r="G47" s="401"/>
      <c r="H47" s="401"/>
      <c r="I47" s="369"/>
      <c r="J47" s="369"/>
      <c r="K47" s="369"/>
      <c r="L47" s="369"/>
      <c r="M47" s="369"/>
      <c r="N47" s="369"/>
      <c r="O47" s="369"/>
      <c r="P47" s="369"/>
      <c r="Q47" s="397"/>
      <c r="R47" s="356"/>
      <c r="S47" s="397"/>
      <c r="T47" s="60" t="s">
        <v>607</v>
      </c>
      <c r="U47" s="27" t="s">
        <v>56</v>
      </c>
    </row>
    <row r="48" spans="1:21" ht="21" customHeight="1">
      <c r="A48" s="384"/>
      <c r="B48" s="381"/>
      <c r="C48" s="389"/>
      <c r="D48" s="366"/>
      <c r="E48" s="401"/>
      <c r="F48" s="401"/>
      <c r="G48" s="401"/>
      <c r="H48" s="401"/>
      <c r="I48" s="369"/>
      <c r="J48" s="369"/>
      <c r="K48" s="369"/>
      <c r="L48" s="369"/>
      <c r="M48" s="369"/>
      <c r="N48" s="369"/>
      <c r="O48" s="369"/>
      <c r="P48" s="369"/>
      <c r="Q48" s="397"/>
      <c r="R48" s="356"/>
      <c r="S48" s="397"/>
      <c r="T48" s="60" t="s">
        <v>608</v>
      </c>
      <c r="U48" s="27" t="s">
        <v>8</v>
      </c>
    </row>
    <row r="49" spans="1:21" ht="21" customHeight="1" thickBot="1">
      <c r="A49" s="385"/>
      <c r="B49" s="382"/>
      <c r="C49" s="390"/>
      <c r="D49" s="367"/>
      <c r="E49" s="402"/>
      <c r="F49" s="402"/>
      <c r="G49" s="402"/>
      <c r="H49" s="402"/>
      <c r="I49" s="376"/>
      <c r="J49" s="376"/>
      <c r="K49" s="376"/>
      <c r="L49" s="376"/>
      <c r="M49" s="376"/>
      <c r="N49" s="376"/>
      <c r="O49" s="376"/>
      <c r="P49" s="376"/>
      <c r="Q49" s="398"/>
      <c r="R49" s="359"/>
      <c r="S49" s="398"/>
      <c r="T49" s="30" t="s">
        <v>609</v>
      </c>
      <c r="U49" s="28" t="s">
        <v>24</v>
      </c>
    </row>
    <row r="50" spans="1:21" ht="21" customHeight="1">
      <c r="A50" s="383" t="s">
        <v>815</v>
      </c>
      <c r="B50" s="368" t="s">
        <v>743</v>
      </c>
      <c r="C50" s="388"/>
      <c r="D50" s="365" t="s">
        <v>747</v>
      </c>
      <c r="E50" s="373"/>
      <c r="F50" s="373"/>
      <c r="G50" s="373"/>
      <c r="H50" s="373"/>
      <c r="I50" s="370"/>
      <c r="J50" s="370"/>
      <c r="K50" s="370"/>
      <c r="L50" s="370"/>
      <c r="M50" s="370"/>
      <c r="N50" s="370"/>
      <c r="O50" s="370"/>
      <c r="P50" s="368">
        <f>SUM(E50:O50)</f>
        <v>0</v>
      </c>
      <c r="Q50" s="352">
        <v>34.950000000000003</v>
      </c>
      <c r="R50" s="355">
        <v>0.8</v>
      </c>
      <c r="S50" s="352">
        <f>+P50*Q50*(1-R50)</f>
        <v>0</v>
      </c>
      <c r="T50" s="59" t="s">
        <v>577</v>
      </c>
      <c r="U50" s="29">
        <v>4</v>
      </c>
    </row>
    <row r="51" spans="1:21" ht="21" customHeight="1">
      <c r="A51" s="384"/>
      <c r="B51" s="381"/>
      <c r="C51" s="389"/>
      <c r="D51" s="366"/>
      <c r="E51" s="369"/>
      <c r="F51" s="369"/>
      <c r="G51" s="369"/>
      <c r="H51" s="369"/>
      <c r="I51" s="401"/>
      <c r="J51" s="401"/>
      <c r="K51" s="401"/>
      <c r="L51" s="401"/>
      <c r="M51" s="401"/>
      <c r="N51" s="401"/>
      <c r="O51" s="401"/>
      <c r="P51" s="369"/>
      <c r="Q51" s="397"/>
      <c r="R51" s="356"/>
      <c r="S51" s="397"/>
      <c r="T51" s="60" t="s">
        <v>578</v>
      </c>
      <c r="U51" s="27" t="s">
        <v>210</v>
      </c>
    </row>
    <row r="52" spans="1:21" ht="21" customHeight="1">
      <c r="A52" s="384"/>
      <c r="B52" s="381"/>
      <c r="C52" s="389"/>
      <c r="D52" s="366"/>
      <c r="E52" s="369"/>
      <c r="F52" s="369"/>
      <c r="G52" s="369"/>
      <c r="H52" s="369"/>
      <c r="I52" s="401"/>
      <c r="J52" s="401"/>
      <c r="K52" s="401"/>
      <c r="L52" s="401"/>
      <c r="M52" s="401"/>
      <c r="N52" s="401"/>
      <c r="O52" s="401"/>
      <c r="P52" s="369"/>
      <c r="Q52" s="397"/>
      <c r="R52" s="356"/>
      <c r="S52" s="397"/>
      <c r="T52" s="60" t="s">
        <v>579</v>
      </c>
      <c r="U52" s="27" t="s">
        <v>211</v>
      </c>
    </row>
    <row r="53" spans="1:21" ht="21" customHeight="1">
      <c r="A53" s="384"/>
      <c r="B53" s="381"/>
      <c r="C53" s="389"/>
      <c r="D53" s="366"/>
      <c r="E53" s="369"/>
      <c r="F53" s="369"/>
      <c r="G53" s="369"/>
      <c r="H53" s="369"/>
      <c r="I53" s="401"/>
      <c r="J53" s="401"/>
      <c r="K53" s="401"/>
      <c r="L53" s="401"/>
      <c r="M53" s="401"/>
      <c r="N53" s="401"/>
      <c r="O53" s="401"/>
      <c r="P53" s="369"/>
      <c r="Q53" s="397"/>
      <c r="R53" s="356"/>
      <c r="S53" s="397"/>
      <c r="T53" s="60" t="s">
        <v>580</v>
      </c>
      <c r="U53" s="27" t="s">
        <v>212</v>
      </c>
    </row>
    <row r="54" spans="1:21" ht="21" customHeight="1">
      <c r="A54" s="384"/>
      <c r="B54" s="381"/>
      <c r="C54" s="389"/>
      <c r="D54" s="366"/>
      <c r="E54" s="369"/>
      <c r="F54" s="369"/>
      <c r="G54" s="369"/>
      <c r="H54" s="369"/>
      <c r="I54" s="401"/>
      <c r="J54" s="401"/>
      <c r="K54" s="401"/>
      <c r="L54" s="401"/>
      <c r="M54" s="401"/>
      <c r="N54" s="401"/>
      <c r="O54" s="401"/>
      <c r="P54" s="369"/>
      <c r="Q54" s="397"/>
      <c r="R54" s="356"/>
      <c r="S54" s="397"/>
      <c r="T54" s="60" t="s">
        <v>581</v>
      </c>
      <c r="U54" s="27" t="s">
        <v>13</v>
      </c>
    </row>
    <row r="55" spans="1:21" ht="21" customHeight="1">
      <c r="A55" s="383" t="s">
        <v>752</v>
      </c>
      <c r="B55" s="381"/>
      <c r="C55" s="389"/>
      <c r="D55" s="366"/>
      <c r="E55" s="370"/>
      <c r="F55" s="370"/>
      <c r="G55" s="370"/>
      <c r="H55" s="370"/>
      <c r="I55" s="373"/>
      <c r="J55" s="373"/>
      <c r="K55" s="373"/>
      <c r="L55" s="373"/>
      <c r="M55" s="373"/>
      <c r="N55" s="373"/>
      <c r="O55" s="373"/>
      <c r="P55" s="368">
        <f>SUM(I55:O55)</f>
        <v>0</v>
      </c>
      <c r="Q55" s="352">
        <v>37.950000000000003</v>
      </c>
      <c r="R55" s="355">
        <v>0.8</v>
      </c>
      <c r="S55" s="352">
        <f>+P55*Q55*(1-R55)</f>
        <v>0</v>
      </c>
      <c r="T55" s="60" t="s">
        <v>582</v>
      </c>
      <c r="U55" s="27" t="s">
        <v>12</v>
      </c>
    </row>
    <row r="56" spans="1:21" ht="21" customHeight="1">
      <c r="A56" s="384"/>
      <c r="B56" s="381"/>
      <c r="C56" s="389"/>
      <c r="D56" s="366"/>
      <c r="E56" s="401"/>
      <c r="F56" s="401"/>
      <c r="G56" s="401"/>
      <c r="H56" s="401"/>
      <c r="I56" s="369"/>
      <c r="J56" s="369"/>
      <c r="K56" s="369"/>
      <c r="L56" s="369"/>
      <c r="M56" s="369"/>
      <c r="N56" s="369"/>
      <c r="O56" s="369"/>
      <c r="P56" s="369"/>
      <c r="Q56" s="397"/>
      <c r="R56" s="356"/>
      <c r="S56" s="397"/>
      <c r="T56" s="60" t="s">
        <v>583</v>
      </c>
      <c r="U56" s="27" t="s">
        <v>11</v>
      </c>
    </row>
    <row r="57" spans="1:21" ht="21" customHeight="1">
      <c r="A57" s="384"/>
      <c r="B57" s="381"/>
      <c r="C57" s="389"/>
      <c r="D57" s="366"/>
      <c r="E57" s="401"/>
      <c r="F57" s="401"/>
      <c r="G57" s="401"/>
      <c r="H57" s="401"/>
      <c r="I57" s="369"/>
      <c r="J57" s="369"/>
      <c r="K57" s="369"/>
      <c r="L57" s="369"/>
      <c r="M57" s="369"/>
      <c r="N57" s="369"/>
      <c r="O57" s="369"/>
      <c r="P57" s="369"/>
      <c r="Q57" s="397"/>
      <c r="R57" s="356"/>
      <c r="S57" s="397"/>
      <c r="T57" s="60" t="s">
        <v>584</v>
      </c>
      <c r="U57" s="27" t="s">
        <v>10</v>
      </c>
    </row>
    <row r="58" spans="1:21" ht="21" customHeight="1">
      <c r="A58" s="384"/>
      <c r="B58" s="381"/>
      <c r="C58" s="389"/>
      <c r="D58" s="366"/>
      <c r="E58" s="401"/>
      <c r="F58" s="401"/>
      <c r="G58" s="401"/>
      <c r="H58" s="401"/>
      <c r="I58" s="369"/>
      <c r="J58" s="369"/>
      <c r="K58" s="369"/>
      <c r="L58" s="369"/>
      <c r="M58" s="369"/>
      <c r="N58" s="369"/>
      <c r="O58" s="369"/>
      <c r="P58" s="369"/>
      <c r="Q58" s="397"/>
      <c r="R58" s="356"/>
      <c r="S58" s="397"/>
      <c r="T58" s="60" t="s">
        <v>585</v>
      </c>
      <c r="U58" s="27" t="s">
        <v>56</v>
      </c>
    </row>
    <row r="59" spans="1:21" ht="21" customHeight="1">
      <c r="A59" s="384"/>
      <c r="B59" s="381"/>
      <c r="C59" s="389"/>
      <c r="D59" s="366"/>
      <c r="E59" s="401"/>
      <c r="F59" s="401"/>
      <c r="G59" s="401"/>
      <c r="H59" s="401"/>
      <c r="I59" s="369"/>
      <c r="J59" s="369"/>
      <c r="K59" s="369"/>
      <c r="L59" s="369"/>
      <c r="M59" s="369"/>
      <c r="N59" s="369"/>
      <c r="O59" s="369"/>
      <c r="P59" s="369"/>
      <c r="Q59" s="397"/>
      <c r="R59" s="356"/>
      <c r="S59" s="397"/>
      <c r="T59" s="60" t="s">
        <v>586</v>
      </c>
      <c r="U59" s="27" t="s">
        <v>8</v>
      </c>
    </row>
    <row r="60" spans="1:21" ht="21" customHeight="1" thickBot="1">
      <c r="A60" s="385"/>
      <c r="B60" s="382"/>
      <c r="C60" s="390"/>
      <c r="D60" s="367"/>
      <c r="E60" s="402"/>
      <c r="F60" s="402"/>
      <c r="G60" s="402"/>
      <c r="H60" s="402"/>
      <c r="I60" s="376"/>
      <c r="J60" s="376"/>
      <c r="K60" s="376"/>
      <c r="L60" s="376"/>
      <c r="M60" s="376"/>
      <c r="N60" s="376"/>
      <c r="O60" s="376"/>
      <c r="P60" s="376"/>
      <c r="Q60" s="398"/>
      <c r="R60" s="359"/>
      <c r="S60" s="398"/>
      <c r="T60" s="60" t="s">
        <v>587</v>
      </c>
      <c r="U60" s="27" t="s">
        <v>24</v>
      </c>
    </row>
    <row r="61" spans="1:21" ht="21.75" thickBot="1">
      <c r="A61" s="54"/>
      <c r="B61" s="54"/>
      <c r="C61" s="55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160">
        <f>SUM(P17:P60)</f>
        <v>195</v>
      </c>
      <c r="Q61" s="110"/>
      <c r="R61" s="454"/>
      <c r="S61" s="185">
        <f>SUM(S17:S60)</f>
        <v>1363.05</v>
      </c>
      <c r="T61" s="34"/>
      <c r="U61" s="56"/>
    </row>
    <row r="62" spans="1:21">
      <c r="R62" s="412"/>
    </row>
    <row r="63" spans="1:21">
      <c r="R63" s="412"/>
    </row>
    <row r="64" spans="1:21">
      <c r="R64" s="412"/>
    </row>
    <row r="65" spans="18:18">
      <c r="R65" s="412"/>
    </row>
    <row r="66" spans="18:18">
      <c r="R66" s="411"/>
    </row>
    <row r="67" spans="18:18">
      <c r="R67" s="412"/>
    </row>
    <row r="68" spans="18:18">
      <c r="R68" s="412"/>
    </row>
    <row r="69" spans="18:18">
      <c r="R69" s="412"/>
    </row>
    <row r="70" spans="18:18">
      <c r="R70" s="412"/>
    </row>
    <row r="71" spans="18:18">
      <c r="R71" s="412"/>
    </row>
    <row r="72" spans="18:18">
      <c r="R72" s="411"/>
    </row>
    <row r="73" spans="18:18">
      <c r="R73" s="412"/>
    </row>
    <row r="74" spans="18:18">
      <c r="R74" s="412"/>
    </row>
    <row r="75" spans="18:18">
      <c r="R75" s="412"/>
    </row>
    <row r="76" spans="18:18">
      <c r="R76" s="412"/>
    </row>
    <row r="77" spans="18:18">
      <c r="R77" s="411"/>
    </row>
    <row r="78" spans="18:18">
      <c r="R78" s="412"/>
    </row>
    <row r="79" spans="18:18">
      <c r="R79" s="412"/>
    </row>
    <row r="80" spans="18:18">
      <c r="R80" s="412"/>
    </row>
    <row r="81" spans="18:18">
      <c r="R81" s="412"/>
    </row>
    <row r="82" spans="18:18">
      <c r="R82" s="412"/>
    </row>
    <row r="83" spans="18:18">
      <c r="R83" s="411"/>
    </row>
    <row r="84" spans="18:18">
      <c r="R84" s="412"/>
    </row>
    <row r="85" spans="18:18">
      <c r="R85" s="412"/>
    </row>
    <row r="86" spans="18:18">
      <c r="R86" s="412"/>
    </row>
    <row r="87" spans="18:18">
      <c r="R87" s="412"/>
    </row>
    <row r="88" spans="18:18">
      <c r="R88" s="411"/>
    </row>
    <row r="89" spans="18:18">
      <c r="R89" s="412"/>
    </row>
    <row r="90" spans="18:18">
      <c r="R90" s="412"/>
    </row>
    <row r="91" spans="18:18">
      <c r="R91" s="412"/>
    </row>
    <row r="92" spans="18:18">
      <c r="R92" s="412"/>
    </row>
    <row r="93" spans="18:18">
      <c r="R93" s="412"/>
    </row>
    <row r="94" spans="18:18">
      <c r="R94" s="411"/>
    </row>
    <row r="95" spans="18:18">
      <c r="R95" s="412"/>
    </row>
    <row r="96" spans="18:18">
      <c r="R96" s="412"/>
    </row>
    <row r="97" spans="18:18">
      <c r="R97" s="412"/>
    </row>
    <row r="98" spans="18:18">
      <c r="R98" s="412"/>
    </row>
    <row r="99" spans="18:18">
      <c r="R99" s="411"/>
    </row>
    <row r="100" spans="18:18">
      <c r="R100" s="412"/>
    </row>
    <row r="101" spans="18:18">
      <c r="R101" s="412"/>
    </row>
    <row r="102" spans="18:18">
      <c r="R102" s="412"/>
    </row>
    <row r="103" spans="18:18">
      <c r="R103" s="412"/>
    </row>
    <row r="104" spans="18:18">
      <c r="R104" s="412"/>
    </row>
    <row r="105" spans="18:18">
      <c r="R105" s="411"/>
    </row>
    <row r="106" spans="18:18">
      <c r="R106" s="412"/>
    </row>
    <row r="107" spans="18:18">
      <c r="R107" s="412"/>
    </row>
    <row r="108" spans="18:18">
      <c r="R108" s="412"/>
    </row>
    <row r="109" spans="18:18">
      <c r="R109" s="412"/>
    </row>
    <row r="110" spans="18:18">
      <c r="R110" s="411"/>
    </row>
    <row r="111" spans="18:18">
      <c r="R111" s="412"/>
    </row>
    <row r="112" spans="18:18">
      <c r="R112" s="412"/>
    </row>
    <row r="113" spans="18:18">
      <c r="R113" s="412"/>
    </row>
    <row r="114" spans="18:18">
      <c r="R114" s="412"/>
    </row>
    <row r="115" spans="18:18">
      <c r="R115" s="412"/>
    </row>
  </sheetData>
  <mergeCells count="173">
    <mergeCell ref="Q55:Q60"/>
    <mergeCell ref="A55:A60"/>
    <mergeCell ref="E55:E60"/>
    <mergeCell ref="F55:F60"/>
    <mergeCell ref="G55:G60"/>
    <mergeCell ref="H55:H60"/>
    <mergeCell ref="I55:I60"/>
    <mergeCell ref="J55:J60"/>
    <mergeCell ref="K55:K60"/>
    <mergeCell ref="L55:L60"/>
    <mergeCell ref="B50:B60"/>
    <mergeCell ref="C50:C60"/>
    <mergeCell ref="D50:D60"/>
    <mergeCell ref="M50:M54"/>
    <mergeCell ref="N50:N54"/>
    <mergeCell ref="O50:O54"/>
    <mergeCell ref="P50:P54"/>
    <mergeCell ref="Q50:Q54"/>
    <mergeCell ref="I50:I54"/>
    <mergeCell ref="J50:J54"/>
    <mergeCell ref="A50:A54"/>
    <mergeCell ref="E50:E54"/>
    <mergeCell ref="F50:F54"/>
    <mergeCell ref="G50:G54"/>
    <mergeCell ref="H50:H54"/>
    <mergeCell ref="M55:M60"/>
    <mergeCell ref="N55:N60"/>
    <mergeCell ref="O55:O60"/>
    <mergeCell ref="P55:P60"/>
    <mergeCell ref="M44:M49"/>
    <mergeCell ref="N44:N49"/>
    <mergeCell ref="O44:O49"/>
    <mergeCell ref="P44:P49"/>
    <mergeCell ref="L50:L54"/>
    <mergeCell ref="K50:K54"/>
    <mergeCell ref="Q44:Q49"/>
    <mergeCell ref="A39:A43"/>
    <mergeCell ref="E39:E43"/>
    <mergeCell ref="F39:F43"/>
    <mergeCell ref="G39:G43"/>
    <mergeCell ref="H39:H43"/>
    <mergeCell ref="I39:I43"/>
    <mergeCell ref="J39:J43"/>
    <mergeCell ref="K39:K43"/>
    <mergeCell ref="L39:L43"/>
    <mergeCell ref="A44:A49"/>
    <mergeCell ref="E44:E49"/>
    <mergeCell ref="F44:F49"/>
    <mergeCell ref="G44:G49"/>
    <mergeCell ref="H44:H49"/>
    <mergeCell ref="Q39:Q43"/>
    <mergeCell ref="F22:F27"/>
    <mergeCell ref="G22:G27"/>
    <mergeCell ref="H22:H27"/>
    <mergeCell ref="I22:I27"/>
    <mergeCell ref="J22:J27"/>
    <mergeCell ref="K22:K27"/>
    <mergeCell ref="L22:L27"/>
    <mergeCell ref="A28:A32"/>
    <mergeCell ref="E28:E32"/>
    <mergeCell ref="F28:F32"/>
    <mergeCell ref="G28:G32"/>
    <mergeCell ref="H28:H32"/>
    <mergeCell ref="I28:I32"/>
    <mergeCell ref="J28:J32"/>
    <mergeCell ref="K28:K32"/>
    <mergeCell ref="L28:L32"/>
    <mergeCell ref="D28:D38"/>
    <mergeCell ref="A33:A38"/>
    <mergeCell ref="E33:E38"/>
    <mergeCell ref="F33:F38"/>
    <mergeCell ref="G33:G38"/>
    <mergeCell ref="H33:H38"/>
    <mergeCell ref="B28:B38"/>
    <mergeCell ref="C28:C38"/>
    <mergeCell ref="A15:A16"/>
    <mergeCell ref="A17:A21"/>
    <mergeCell ref="E17:E21"/>
    <mergeCell ref="F17:F21"/>
    <mergeCell ref="G17:G21"/>
    <mergeCell ref="H17:H21"/>
    <mergeCell ref="I17:I21"/>
    <mergeCell ref="J17:J21"/>
    <mergeCell ref="K17:K21"/>
    <mergeCell ref="J15:J16"/>
    <mergeCell ref="B17:B27"/>
    <mergeCell ref="C17:C27"/>
    <mergeCell ref="D17:D27"/>
    <mergeCell ref="B15:B16"/>
    <mergeCell ref="C15:C16"/>
    <mergeCell ref="D15:D16"/>
    <mergeCell ref="E15:E16"/>
    <mergeCell ref="F15:F16"/>
    <mergeCell ref="G15:G16"/>
    <mergeCell ref="H15:H16"/>
    <mergeCell ref="I15:I16"/>
    <mergeCell ref="K15:K16"/>
    <mergeCell ref="A22:A27"/>
    <mergeCell ref="E22:E27"/>
    <mergeCell ref="P22:P27"/>
    <mergeCell ref="Q22:Q27"/>
    <mergeCell ref="P28:P32"/>
    <mergeCell ref="Q28:Q32"/>
    <mergeCell ref="O33:O38"/>
    <mergeCell ref="P33:P38"/>
    <mergeCell ref="M17:M21"/>
    <mergeCell ref="N17:N21"/>
    <mergeCell ref="M15:M16"/>
    <mergeCell ref="N15:N16"/>
    <mergeCell ref="O15:O16"/>
    <mergeCell ref="Q33:Q38"/>
    <mergeCell ref="O17:O21"/>
    <mergeCell ref="M22:M27"/>
    <mergeCell ref="N22:N27"/>
    <mergeCell ref="O22:O27"/>
    <mergeCell ref="M28:M32"/>
    <mergeCell ref="N28:N32"/>
    <mergeCell ref="O28:O32"/>
    <mergeCell ref="M33:M38"/>
    <mergeCell ref="N33:N38"/>
    <mergeCell ref="Q17:Q21"/>
    <mergeCell ref="L17:L21"/>
    <mergeCell ref="T14:U14"/>
    <mergeCell ref="B39:B49"/>
    <mergeCell ref="C39:C49"/>
    <mergeCell ref="D39:D49"/>
    <mergeCell ref="L15:L16"/>
    <mergeCell ref="I33:I38"/>
    <mergeCell ref="J33:J38"/>
    <mergeCell ref="K33:K38"/>
    <mergeCell ref="L33:L38"/>
    <mergeCell ref="I44:I49"/>
    <mergeCell ref="J44:J49"/>
    <mergeCell ref="K44:K49"/>
    <mergeCell ref="L44:L49"/>
    <mergeCell ref="M39:M43"/>
    <mergeCell ref="N39:N43"/>
    <mergeCell ref="O39:O43"/>
    <mergeCell ref="P39:P43"/>
    <mergeCell ref="A14:D14"/>
    <mergeCell ref="U15:U16"/>
    <mergeCell ref="T15:T16"/>
    <mergeCell ref="Q15:Q16"/>
    <mergeCell ref="P15:P16"/>
    <mergeCell ref="P17:P21"/>
    <mergeCell ref="S15:S16"/>
    <mergeCell ref="R17:R21"/>
    <mergeCell ref="S17:S21"/>
    <mergeCell ref="R22:R27"/>
    <mergeCell ref="S22:S27"/>
    <mergeCell ref="R28:R32"/>
    <mergeCell ref="S28:S32"/>
    <mergeCell ref="R33:R38"/>
    <mergeCell ref="S33:S38"/>
    <mergeCell ref="R15:R16"/>
    <mergeCell ref="R39:R43"/>
    <mergeCell ref="S39:S43"/>
    <mergeCell ref="R44:R49"/>
    <mergeCell ref="S44:S49"/>
    <mergeCell ref="R50:R54"/>
    <mergeCell ref="S50:S54"/>
    <mergeCell ref="R55:R60"/>
    <mergeCell ref="S55:S60"/>
    <mergeCell ref="R61:R65"/>
    <mergeCell ref="R66:R71"/>
    <mergeCell ref="R72:R76"/>
    <mergeCell ref="R77:R82"/>
    <mergeCell ref="R83:R87"/>
    <mergeCell ref="R88:R93"/>
    <mergeCell ref="R94:R98"/>
    <mergeCell ref="R99:R104"/>
    <mergeCell ref="R105:R109"/>
    <mergeCell ref="R110:R115"/>
  </mergeCells>
  <pageMargins left="0.23622047244094491" right="0.23622047244094491" top="0" bottom="0" header="0" footer="0"/>
  <pageSetup paperSize="8" scale="32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15"/>
  <sheetViews>
    <sheetView showGridLines="0" zoomScale="50" zoomScaleNormal="50" workbookViewId="0">
      <pane ySplit="16" topLeftCell="A17" activePane="bottomLeft" state="frozen"/>
      <selection pane="bottomLeft" activeCell="B2" sqref="B2:D7"/>
    </sheetView>
  </sheetViews>
  <sheetFormatPr defaultColWidth="11.5703125" defaultRowHeight="12.75"/>
  <cols>
    <col min="1" max="4" width="31.42578125" style="1" customWidth="1"/>
    <col min="5" max="15" width="8.42578125" style="1" customWidth="1"/>
    <col min="16" max="16" width="17.28515625" style="1" customWidth="1"/>
    <col min="17" max="17" width="17.28515625" style="104" customWidth="1"/>
    <col min="18" max="18" width="17.28515625" style="144" customWidth="1"/>
    <col min="19" max="19" width="33.28515625" style="104" customWidth="1"/>
    <col min="20" max="20" width="35.7109375" style="104" customWidth="1"/>
    <col min="21" max="21" width="24.28515625" style="1" customWidth="1"/>
    <col min="22" max="22" width="10" style="1" customWidth="1"/>
    <col min="23" max="25" width="11.42578125" style="1" customWidth="1"/>
    <col min="26" max="258" width="11.42578125" style="1"/>
    <col min="259" max="259" width="26.28515625" style="1" customWidth="1"/>
    <col min="260" max="260" width="35.7109375" style="1" customWidth="1"/>
    <col min="261" max="261" width="31.42578125" style="1" bestFit="1" customWidth="1"/>
    <col min="262" max="263" width="7.7109375" style="1" customWidth="1"/>
    <col min="264" max="264" width="9.7109375" style="1" customWidth="1"/>
    <col min="265" max="272" width="7.7109375" style="1" customWidth="1"/>
    <col min="273" max="273" width="12.7109375" style="1" customWidth="1"/>
    <col min="274" max="274" width="11.28515625" style="1" customWidth="1"/>
    <col min="275" max="275" width="24.28515625" style="1" bestFit="1" customWidth="1"/>
    <col min="276" max="276" width="24.28515625" style="1" customWidth="1"/>
    <col min="277" max="278" width="14.7109375" style="1" customWidth="1"/>
    <col min="279" max="514" width="11.42578125" style="1"/>
    <col min="515" max="515" width="26.28515625" style="1" customWidth="1"/>
    <col min="516" max="516" width="35.7109375" style="1" customWidth="1"/>
    <col min="517" max="517" width="31.42578125" style="1" bestFit="1" customWidth="1"/>
    <col min="518" max="519" width="7.7109375" style="1" customWidth="1"/>
    <col min="520" max="520" width="9.7109375" style="1" customWidth="1"/>
    <col min="521" max="528" width="7.7109375" style="1" customWidth="1"/>
    <col min="529" max="529" width="12.7109375" style="1" customWidth="1"/>
    <col min="530" max="530" width="11.28515625" style="1" customWidth="1"/>
    <col min="531" max="531" width="24.28515625" style="1" bestFit="1" customWidth="1"/>
    <col min="532" max="532" width="24.28515625" style="1" customWidth="1"/>
    <col min="533" max="534" width="14.7109375" style="1" customWidth="1"/>
    <col min="535" max="770" width="11.42578125" style="1"/>
    <col min="771" max="771" width="26.28515625" style="1" customWidth="1"/>
    <col min="772" max="772" width="35.7109375" style="1" customWidth="1"/>
    <col min="773" max="773" width="31.42578125" style="1" bestFit="1" customWidth="1"/>
    <col min="774" max="775" width="7.7109375" style="1" customWidth="1"/>
    <col min="776" max="776" width="9.7109375" style="1" customWidth="1"/>
    <col min="777" max="784" width="7.7109375" style="1" customWidth="1"/>
    <col min="785" max="785" width="12.7109375" style="1" customWidth="1"/>
    <col min="786" max="786" width="11.28515625" style="1" customWidth="1"/>
    <col min="787" max="787" width="24.28515625" style="1" bestFit="1" customWidth="1"/>
    <col min="788" max="788" width="24.28515625" style="1" customWidth="1"/>
    <col min="789" max="790" width="14.7109375" style="1" customWidth="1"/>
    <col min="791" max="1026" width="11.42578125" style="1"/>
    <col min="1027" max="1027" width="26.28515625" style="1" customWidth="1"/>
    <col min="1028" max="1028" width="35.7109375" style="1" customWidth="1"/>
    <col min="1029" max="1029" width="31.42578125" style="1" bestFit="1" customWidth="1"/>
    <col min="1030" max="1031" width="7.7109375" style="1" customWidth="1"/>
    <col min="1032" max="1032" width="9.7109375" style="1" customWidth="1"/>
    <col min="1033" max="1040" width="7.7109375" style="1" customWidth="1"/>
    <col min="1041" max="1041" width="12.7109375" style="1" customWidth="1"/>
    <col min="1042" max="1042" width="11.28515625" style="1" customWidth="1"/>
    <col min="1043" max="1043" width="24.28515625" style="1" bestFit="1" customWidth="1"/>
    <col min="1044" max="1044" width="24.28515625" style="1" customWidth="1"/>
    <col min="1045" max="1046" width="14.7109375" style="1" customWidth="1"/>
    <col min="1047" max="1282" width="11.42578125" style="1"/>
    <col min="1283" max="1283" width="26.28515625" style="1" customWidth="1"/>
    <col min="1284" max="1284" width="35.7109375" style="1" customWidth="1"/>
    <col min="1285" max="1285" width="31.42578125" style="1" bestFit="1" customWidth="1"/>
    <col min="1286" max="1287" width="7.7109375" style="1" customWidth="1"/>
    <col min="1288" max="1288" width="9.7109375" style="1" customWidth="1"/>
    <col min="1289" max="1296" width="7.7109375" style="1" customWidth="1"/>
    <col min="1297" max="1297" width="12.7109375" style="1" customWidth="1"/>
    <col min="1298" max="1298" width="11.28515625" style="1" customWidth="1"/>
    <col min="1299" max="1299" width="24.28515625" style="1" bestFit="1" customWidth="1"/>
    <col min="1300" max="1300" width="24.28515625" style="1" customWidth="1"/>
    <col min="1301" max="1302" width="14.7109375" style="1" customWidth="1"/>
    <col min="1303" max="1538" width="11.42578125" style="1"/>
    <col min="1539" max="1539" width="26.28515625" style="1" customWidth="1"/>
    <col min="1540" max="1540" width="35.7109375" style="1" customWidth="1"/>
    <col min="1541" max="1541" width="31.42578125" style="1" bestFit="1" customWidth="1"/>
    <col min="1542" max="1543" width="7.7109375" style="1" customWidth="1"/>
    <col min="1544" max="1544" width="9.7109375" style="1" customWidth="1"/>
    <col min="1545" max="1552" width="7.7109375" style="1" customWidth="1"/>
    <col min="1553" max="1553" width="12.7109375" style="1" customWidth="1"/>
    <col min="1554" max="1554" width="11.28515625" style="1" customWidth="1"/>
    <col min="1555" max="1555" width="24.28515625" style="1" bestFit="1" customWidth="1"/>
    <col min="1556" max="1556" width="24.28515625" style="1" customWidth="1"/>
    <col min="1557" max="1558" width="14.7109375" style="1" customWidth="1"/>
    <col min="1559" max="1794" width="11.42578125" style="1"/>
    <col min="1795" max="1795" width="26.28515625" style="1" customWidth="1"/>
    <col min="1796" max="1796" width="35.7109375" style="1" customWidth="1"/>
    <col min="1797" max="1797" width="31.42578125" style="1" bestFit="1" customWidth="1"/>
    <col min="1798" max="1799" width="7.7109375" style="1" customWidth="1"/>
    <col min="1800" max="1800" width="9.7109375" style="1" customWidth="1"/>
    <col min="1801" max="1808" width="7.7109375" style="1" customWidth="1"/>
    <col min="1809" max="1809" width="12.7109375" style="1" customWidth="1"/>
    <col min="1810" max="1810" width="11.28515625" style="1" customWidth="1"/>
    <col min="1811" max="1811" width="24.28515625" style="1" bestFit="1" customWidth="1"/>
    <col min="1812" max="1812" width="24.28515625" style="1" customWidth="1"/>
    <col min="1813" max="1814" width="14.7109375" style="1" customWidth="1"/>
    <col min="1815" max="2050" width="11.42578125" style="1"/>
    <col min="2051" max="2051" width="26.28515625" style="1" customWidth="1"/>
    <col min="2052" max="2052" width="35.7109375" style="1" customWidth="1"/>
    <col min="2053" max="2053" width="31.42578125" style="1" bestFit="1" customWidth="1"/>
    <col min="2054" max="2055" width="7.7109375" style="1" customWidth="1"/>
    <col min="2056" max="2056" width="9.7109375" style="1" customWidth="1"/>
    <col min="2057" max="2064" width="7.7109375" style="1" customWidth="1"/>
    <col min="2065" max="2065" width="12.7109375" style="1" customWidth="1"/>
    <col min="2066" max="2066" width="11.28515625" style="1" customWidth="1"/>
    <col min="2067" max="2067" width="24.28515625" style="1" bestFit="1" customWidth="1"/>
    <col min="2068" max="2068" width="24.28515625" style="1" customWidth="1"/>
    <col min="2069" max="2070" width="14.7109375" style="1" customWidth="1"/>
    <col min="2071" max="2306" width="11.42578125" style="1"/>
    <col min="2307" max="2307" width="26.28515625" style="1" customWidth="1"/>
    <col min="2308" max="2308" width="35.7109375" style="1" customWidth="1"/>
    <col min="2309" max="2309" width="31.42578125" style="1" bestFit="1" customWidth="1"/>
    <col min="2310" max="2311" width="7.7109375" style="1" customWidth="1"/>
    <col min="2312" max="2312" width="9.7109375" style="1" customWidth="1"/>
    <col min="2313" max="2320" width="7.7109375" style="1" customWidth="1"/>
    <col min="2321" max="2321" width="12.7109375" style="1" customWidth="1"/>
    <col min="2322" max="2322" width="11.28515625" style="1" customWidth="1"/>
    <col min="2323" max="2323" width="24.28515625" style="1" bestFit="1" customWidth="1"/>
    <col min="2324" max="2324" width="24.28515625" style="1" customWidth="1"/>
    <col min="2325" max="2326" width="14.7109375" style="1" customWidth="1"/>
    <col min="2327" max="2562" width="11.42578125" style="1"/>
    <col min="2563" max="2563" width="26.28515625" style="1" customWidth="1"/>
    <col min="2564" max="2564" width="35.7109375" style="1" customWidth="1"/>
    <col min="2565" max="2565" width="31.42578125" style="1" bestFit="1" customWidth="1"/>
    <col min="2566" max="2567" width="7.7109375" style="1" customWidth="1"/>
    <col min="2568" max="2568" width="9.7109375" style="1" customWidth="1"/>
    <col min="2569" max="2576" width="7.7109375" style="1" customWidth="1"/>
    <col min="2577" max="2577" width="12.7109375" style="1" customWidth="1"/>
    <col min="2578" max="2578" width="11.28515625" style="1" customWidth="1"/>
    <col min="2579" max="2579" width="24.28515625" style="1" bestFit="1" customWidth="1"/>
    <col min="2580" max="2580" width="24.28515625" style="1" customWidth="1"/>
    <col min="2581" max="2582" width="14.7109375" style="1" customWidth="1"/>
    <col min="2583" max="2818" width="11.42578125" style="1"/>
    <col min="2819" max="2819" width="26.28515625" style="1" customWidth="1"/>
    <col min="2820" max="2820" width="35.7109375" style="1" customWidth="1"/>
    <col min="2821" max="2821" width="31.42578125" style="1" bestFit="1" customWidth="1"/>
    <col min="2822" max="2823" width="7.7109375" style="1" customWidth="1"/>
    <col min="2824" max="2824" width="9.7109375" style="1" customWidth="1"/>
    <col min="2825" max="2832" width="7.7109375" style="1" customWidth="1"/>
    <col min="2833" max="2833" width="12.7109375" style="1" customWidth="1"/>
    <col min="2834" max="2834" width="11.28515625" style="1" customWidth="1"/>
    <col min="2835" max="2835" width="24.28515625" style="1" bestFit="1" customWidth="1"/>
    <col min="2836" max="2836" width="24.28515625" style="1" customWidth="1"/>
    <col min="2837" max="2838" width="14.7109375" style="1" customWidth="1"/>
    <col min="2839" max="3074" width="11.42578125" style="1"/>
    <col min="3075" max="3075" width="26.28515625" style="1" customWidth="1"/>
    <col min="3076" max="3076" width="35.7109375" style="1" customWidth="1"/>
    <col min="3077" max="3077" width="31.42578125" style="1" bestFit="1" customWidth="1"/>
    <col min="3078" max="3079" width="7.7109375" style="1" customWidth="1"/>
    <col min="3080" max="3080" width="9.7109375" style="1" customWidth="1"/>
    <col min="3081" max="3088" width="7.7109375" style="1" customWidth="1"/>
    <col min="3089" max="3089" width="12.7109375" style="1" customWidth="1"/>
    <col min="3090" max="3090" width="11.28515625" style="1" customWidth="1"/>
    <col min="3091" max="3091" width="24.28515625" style="1" bestFit="1" customWidth="1"/>
    <col min="3092" max="3092" width="24.28515625" style="1" customWidth="1"/>
    <col min="3093" max="3094" width="14.7109375" style="1" customWidth="1"/>
    <col min="3095" max="3330" width="11.42578125" style="1"/>
    <col min="3331" max="3331" width="26.28515625" style="1" customWidth="1"/>
    <col min="3332" max="3332" width="35.7109375" style="1" customWidth="1"/>
    <col min="3333" max="3333" width="31.42578125" style="1" bestFit="1" customWidth="1"/>
    <col min="3334" max="3335" width="7.7109375" style="1" customWidth="1"/>
    <col min="3336" max="3336" width="9.7109375" style="1" customWidth="1"/>
    <col min="3337" max="3344" width="7.7109375" style="1" customWidth="1"/>
    <col min="3345" max="3345" width="12.7109375" style="1" customWidth="1"/>
    <col min="3346" max="3346" width="11.28515625" style="1" customWidth="1"/>
    <col min="3347" max="3347" width="24.28515625" style="1" bestFit="1" customWidth="1"/>
    <col min="3348" max="3348" width="24.28515625" style="1" customWidth="1"/>
    <col min="3349" max="3350" width="14.7109375" style="1" customWidth="1"/>
    <col min="3351" max="3586" width="11.42578125" style="1"/>
    <col min="3587" max="3587" width="26.28515625" style="1" customWidth="1"/>
    <col min="3588" max="3588" width="35.7109375" style="1" customWidth="1"/>
    <col min="3589" max="3589" width="31.42578125" style="1" bestFit="1" customWidth="1"/>
    <col min="3590" max="3591" width="7.7109375" style="1" customWidth="1"/>
    <col min="3592" max="3592" width="9.7109375" style="1" customWidth="1"/>
    <col min="3593" max="3600" width="7.7109375" style="1" customWidth="1"/>
    <col min="3601" max="3601" width="12.7109375" style="1" customWidth="1"/>
    <col min="3602" max="3602" width="11.28515625" style="1" customWidth="1"/>
    <col min="3603" max="3603" width="24.28515625" style="1" bestFit="1" customWidth="1"/>
    <col min="3604" max="3604" width="24.28515625" style="1" customWidth="1"/>
    <col min="3605" max="3606" width="14.7109375" style="1" customWidth="1"/>
    <col min="3607" max="3842" width="11.42578125" style="1"/>
    <col min="3843" max="3843" width="26.28515625" style="1" customWidth="1"/>
    <col min="3844" max="3844" width="35.7109375" style="1" customWidth="1"/>
    <col min="3845" max="3845" width="31.42578125" style="1" bestFit="1" customWidth="1"/>
    <col min="3846" max="3847" width="7.7109375" style="1" customWidth="1"/>
    <col min="3848" max="3848" width="9.7109375" style="1" customWidth="1"/>
    <col min="3849" max="3856" width="7.7109375" style="1" customWidth="1"/>
    <col min="3857" max="3857" width="12.7109375" style="1" customWidth="1"/>
    <col min="3858" max="3858" width="11.28515625" style="1" customWidth="1"/>
    <col min="3859" max="3859" width="24.28515625" style="1" bestFit="1" customWidth="1"/>
    <col min="3860" max="3860" width="24.28515625" style="1" customWidth="1"/>
    <col min="3861" max="3862" width="14.7109375" style="1" customWidth="1"/>
    <col min="3863" max="4098" width="11.42578125" style="1"/>
    <col min="4099" max="4099" width="26.28515625" style="1" customWidth="1"/>
    <col min="4100" max="4100" width="35.7109375" style="1" customWidth="1"/>
    <col min="4101" max="4101" width="31.42578125" style="1" bestFit="1" customWidth="1"/>
    <col min="4102" max="4103" width="7.7109375" style="1" customWidth="1"/>
    <col min="4104" max="4104" width="9.7109375" style="1" customWidth="1"/>
    <col min="4105" max="4112" width="7.7109375" style="1" customWidth="1"/>
    <col min="4113" max="4113" width="12.7109375" style="1" customWidth="1"/>
    <col min="4114" max="4114" width="11.28515625" style="1" customWidth="1"/>
    <col min="4115" max="4115" width="24.28515625" style="1" bestFit="1" customWidth="1"/>
    <col min="4116" max="4116" width="24.28515625" style="1" customWidth="1"/>
    <col min="4117" max="4118" width="14.7109375" style="1" customWidth="1"/>
    <col min="4119" max="4354" width="11.42578125" style="1"/>
    <col min="4355" max="4355" width="26.28515625" style="1" customWidth="1"/>
    <col min="4356" max="4356" width="35.7109375" style="1" customWidth="1"/>
    <col min="4357" max="4357" width="31.42578125" style="1" bestFit="1" customWidth="1"/>
    <col min="4358" max="4359" width="7.7109375" style="1" customWidth="1"/>
    <col min="4360" max="4360" width="9.7109375" style="1" customWidth="1"/>
    <col min="4361" max="4368" width="7.7109375" style="1" customWidth="1"/>
    <col min="4369" max="4369" width="12.7109375" style="1" customWidth="1"/>
    <col min="4370" max="4370" width="11.28515625" style="1" customWidth="1"/>
    <col min="4371" max="4371" width="24.28515625" style="1" bestFit="1" customWidth="1"/>
    <col min="4372" max="4372" width="24.28515625" style="1" customWidth="1"/>
    <col min="4373" max="4374" width="14.7109375" style="1" customWidth="1"/>
    <col min="4375" max="4610" width="11.42578125" style="1"/>
    <col min="4611" max="4611" width="26.28515625" style="1" customWidth="1"/>
    <col min="4612" max="4612" width="35.7109375" style="1" customWidth="1"/>
    <col min="4613" max="4613" width="31.42578125" style="1" bestFit="1" customWidth="1"/>
    <col min="4614" max="4615" width="7.7109375" style="1" customWidth="1"/>
    <col min="4616" max="4616" width="9.7109375" style="1" customWidth="1"/>
    <col min="4617" max="4624" width="7.7109375" style="1" customWidth="1"/>
    <col min="4625" max="4625" width="12.7109375" style="1" customWidth="1"/>
    <col min="4626" max="4626" width="11.28515625" style="1" customWidth="1"/>
    <col min="4627" max="4627" width="24.28515625" style="1" bestFit="1" customWidth="1"/>
    <col min="4628" max="4628" width="24.28515625" style="1" customWidth="1"/>
    <col min="4629" max="4630" width="14.7109375" style="1" customWidth="1"/>
    <col min="4631" max="4866" width="11.42578125" style="1"/>
    <col min="4867" max="4867" width="26.28515625" style="1" customWidth="1"/>
    <col min="4868" max="4868" width="35.7109375" style="1" customWidth="1"/>
    <col min="4869" max="4869" width="31.42578125" style="1" bestFit="1" customWidth="1"/>
    <col min="4870" max="4871" width="7.7109375" style="1" customWidth="1"/>
    <col min="4872" max="4872" width="9.7109375" style="1" customWidth="1"/>
    <col min="4873" max="4880" width="7.7109375" style="1" customWidth="1"/>
    <col min="4881" max="4881" width="12.7109375" style="1" customWidth="1"/>
    <col min="4882" max="4882" width="11.28515625" style="1" customWidth="1"/>
    <col min="4883" max="4883" width="24.28515625" style="1" bestFit="1" customWidth="1"/>
    <col min="4884" max="4884" width="24.28515625" style="1" customWidth="1"/>
    <col min="4885" max="4886" width="14.7109375" style="1" customWidth="1"/>
    <col min="4887" max="5122" width="11.42578125" style="1"/>
    <col min="5123" max="5123" width="26.28515625" style="1" customWidth="1"/>
    <col min="5124" max="5124" width="35.7109375" style="1" customWidth="1"/>
    <col min="5125" max="5125" width="31.42578125" style="1" bestFit="1" customWidth="1"/>
    <col min="5126" max="5127" width="7.7109375" style="1" customWidth="1"/>
    <col min="5128" max="5128" width="9.7109375" style="1" customWidth="1"/>
    <col min="5129" max="5136" width="7.7109375" style="1" customWidth="1"/>
    <col min="5137" max="5137" width="12.7109375" style="1" customWidth="1"/>
    <col min="5138" max="5138" width="11.28515625" style="1" customWidth="1"/>
    <col min="5139" max="5139" width="24.28515625" style="1" bestFit="1" customWidth="1"/>
    <col min="5140" max="5140" width="24.28515625" style="1" customWidth="1"/>
    <col min="5141" max="5142" width="14.7109375" style="1" customWidth="1"/>
    <col min="5143" max="5378" width="11.42578125" style="1"/>
    <col min="5379" max="5379" width="26.28515625" style="1" customWidth="1"/>
    <col min="5380" max="5380" width="35.7109375" style="1" customWidth="1"/>
    <col min="5381" max="5381" width="31.42578125" style="1" bestFit="1" customWidth="1"/>
    <col min="5382" max="5383" width="7.7109375" style="1" customWidth="1"/>
    <col min="5384" max="5384" width="9.7109375" style="1" customWidth="1"/>
    <col min="5385" max="5392" width="7.7109375" style="1" customWidth="1"/>
    <col min="5393" max="5393" width="12.7109375" style="1" customWidth="1"/>
    <col min="5394" max="5394" width="11.28515625" style="1" customWidth="1"/>
    <col min="5395" max="5395" width="24.28515625" style="1" bestFit="1" customWidth="1"/>
    <col min="5396" max="5396" width="24.28515625" style="1" customWidth="1"/>
    <col min="5397" max="5398" width="14.7109375" style="1" customWidth="1"/>
    <col min="5399" max="5634" width="11.42578125" style="1"/>
    <col min="5635" max="5635" width="26.28515625" style="1" customWidth="1"/>
    <col min="5636" max="5636" width="35.7109375" style="1" customWidth="1"/>
    <col min="5637" max="5637" width="31.42578125" style="1" bestFit="1" customWidth="1"/>
    <col min="5638" max="5639" width="7.7109375" style="1" customWidth="1"/>
    <col min="5640" max="5640" width="9.7109375" style="1" customWidth="1"/>
    <col min="5641" max="5648" width="7.7109375" style="1" customWidth="1"/>
    <col min="5649" max="5649" width="12.7109375" style="1" customWidth="1"/>
    <col min="5650" max="5650" width="11.28515625" style="1" customWidth="1"/>
    <col min="5651" max="5651" width="24.28515625" style="1" bestFit="1" customWidth="1"/>
    <col min="5652" max="5652" width="24.28515625" style="1" customWidth="1"/>
    <col min="5653" max="5654" width="14.7109375" style="1" customWidth="1"/>
    <col min="5655" max="5890" width="11.42578125" style="1"/>
    <col min="5891" max="5891" width="26.28515625" style="1" customWidth="1"/>
    <col min="5892" max="5892" width="35.7109375" style="1" customWidth="1"/>
    <col min="5893" max="5893" width="31.42578125" style="1" bestFit="1" customWidth="1"/>
    <col min="5894" max="5895" width="7.7109375" style="1" customWidth="1"/>
    <col min="5896" max="5896" width="9.7109375" style="1" customWidth="1"/>
    <col min="5897" max="5904" width="7.7109375" style="1" customWidth="1"/>
    <col min="5905" max="5905" width="12.7109375" style="1" customWidth="1"/>
    <col min="5906" max="5906" width="11.28515625" style="1" customWidth="1"/>
    <col min="5907" max="5907" width="24.28515625" style="1" bestFit="1" customWidth="1"/>
    <col min="5908" max="5908" width="24.28515625" style="1" customWidth="1"/>
    <col min="5909" max="5910" width="14.7109375" style="1" customWidth="1"/>
    <col min="5911" max="6146" width="11.42578125" style="1"/>
    <col min="6147" max="6147" width="26.28515625" style="1" customWidth="1"/>
    <col min="6148" max="6148" width="35.7109375" style="1" customWidth="1"/>
    <col min="6149" max="6149" width="31.42578125" style="1" bestFit="1" customWidth="1"/>
    <col min="6150" max="6151" width="7.7109375" style="1" customWidth="1"/>
    <col min="6152" max="6152" width="9.7109375" style="1" customWidth="1"/>
    <col min="6153" max="6160" width="7.7109375" style="1" customWidth="1"/>
    <col min="6161" max="6161" width="12.7109375" style="1" customWidth="1"/>
    <col min="6162" max="6162" width="11.28515625" style="1" customWidth="1"/>
    <col min="6163" max="6163" width="24.28515625" style="1" bestFit="1" customWidth="1"/>
    <col min="6164" max="6164" width="24.28515625" style="1" customWidth="1"/>
    <col min="6165" max="6166" width="14.7109375" style="1" customWidth="1"/>
    <col min="6167" max="6402" width="11.42578125" style="1"/>
    <col min="6403" max="6403" width="26.28515625" style="1" customWidth="1"/>
    <col min="6404" max="6404" width="35.7109375" style="1" customWidth="1"/>
    <col min="6405" max="6405" width="31.42578125" style="1" bestFit="1" customWidth="1"/>
    <col min="6406" max="6407" width="7.7109375" style="1" customWidth="1"/>
    <col min="6408" max="6408" width="9.7109375" style="1" customWidth="1"/>
    <col min="6409" max="6416" width="7.7109375" style="1" customWidth="1"/>
    <col min="6417" max="6417" width="12.7109375" style="1" customWidth="1"/>
    <col min="6418" max="6418" width="11.28515625" style="1" customWidth="1"/>
    <col min="6419" max="6419" width="24.28515625" style="1" bestFit="1" customWidth="1"/>
    <col min="6420" max="6420" width="24.28515625" style="1" customWidth="1"/>
    <col min="6421" max="6422" width="14.7109375" style="1" customWidth="1"/>
    <col min="6423" max="6658" width="11.42578125" style="1"/>
    <col min="6659" max="6659" width="26.28515625" style="1" customWidth="1"/>
    <col min="6660" max="6660" width="35.7109375" style="1" customWidth="1"/>
    <col min="6661" max="6661" width="31.42578125" style="1" bestFit="1" customWidth="1"/>
    <col min="6662" max="6663" width="7.7109375" style="1" customWidth="1"/>
    <col min="6664" max="6664" width="9.7109375" style="1" customWidth="1"/>
    <col min="6665" max="6672" width="7.7109375" style="1" customWidth="1"/>
    <col min="6673" max="6673" width="12.7109375" style="1" customWidth="1"/>
    <col min="6674" max="6674" width="11.28515625" style="1" customWidth="1"/>
    <col min="6675" max="6675" width="24.28515625" style="1" bestFit="1" customWidth="1"/>
    <col min="6676" max="6676" width="24.28515625" style="1" customWidth="1"/>
    <col min="6677" max="6678" width="14.7109375" style="1" customWidth="1"/>
    <col min="6679" max="6914" width="11.42578125" style="1"/>
    <col min="6915" max="6915" width="26.28515625" style="1" customWidth="1"/>
    <col min="6916" max="6916" width="35.7109375" style="1" customWidth="1"/>
    <col min="6917" max="6917" width="31.42578125" style="1" bestFit="1" customWidth="1"/>
    <col min="6918" max="6919" width="7.7109375" style="1" customWidth="1"/>
    <col min="6920" max="6920" width="9.7109375" style="1" customWidth="1"/>
    <col min="6921" max="6928" width="7.7109375" style="1" customWidth="1"/>
    <col min="6929" max="6929" width="12.7109375" style="1" customWidth="1"/>
    <col min="6930" max="6930" width="11.28515625" style="1" customWidth="1"/>
    <col min="6931" max="6931" width="24.28515625" style="1" bestFit="1" customWidth="1"/>
    <col min="6932" max="6932" width="24.28515625" style="1" customWidth="1"/>
    <col min="6933" max="6934" width="14.7109375" style="1" customWidth="1"/>
    <col min="6935" max="7170" width="11.42578125" style="1"/>
    <col min="7171" max="7171" width="26.28515625" style="1" customWidth="1"/>
    <col min="7172" max="7172" width="35.7109375" style="1" customWidth="1"/>
    <col min="7173" max="7173" width="31.42578125" style="1" bestFit="1" customWidth="1"/>
    <col min="7174" max="7175" width="7.7109375" style="1" customWidth="1"/>
    <col min="7176" max="7176" width="9.7109375" style="1" customWidth="1"/>
    <col min="7177" max="7184" width="7.7109375" style="1" customWidth="1"/>
    <col min="7185" max="7185" width="12.7109375" style="1" customWidth="1"/>
    <col min="7186" max="7186" width="11.28515625" style="1" customWidth="1"/>
    <col min="7187" max="7187" width="24.28515625" style="1" bestFit="1" customWidth="1"/>
    <col min="7188" max="7188" width="24.28515625" style="1" customWidth="1"/>
    <col min="7189" max="7190" width="14.7109375" style="1" customWidth="1"/>
    <col min="7191" max="7426" width="11.42578125" style="1"/>
    <col min="7427" max="7427" width="26.28515625" style="1" customWidth="1"/>
    <col min="7428" max="7428" width="35.7109375" style="1" customWidth="1"/>
    <col min="7429" max="7429" width="31.42578125" style="1" bestFit="1" customWidth="1"/>
    <col min="7430" max="7431" width="7.7109375" style="1" customWidth="1"/>
    <col min="7432" max="7432" width="9.7109375" style="1" customWidth="1"/>
    <col min="7433" max="7440" width="7.7109375" style="1" customWidth="1"/>
    <col min="7441" max="7441" width="12.7109375" style="1" customWidth="1"/>
    <col min="7442" max="7442" width="11.28515625" style="1" customWidth="1"/>
    <col min="7443" max="7443" width="24.28515625" style="1" bestFit="1" customWidth="1"/>
    <col min="7444" max="7444" width="24.28515625" style="1" customWidth="1"/>
    <col min="7445" max="7446" width="14.7109375" style="1" customWidth="1"/>
    <col min="7447" max="7682" width="11.42578125" style="1"/>
    <col min="7683" max="7683" width="26.28515625" style="1" customWidth="1"/>
    <col min="7684" max="7684" width="35.7109375" style="1" customWidth="1"/>
    <col min="7685" max="7685" width="31.42578125" style="1" bestFit="1" customWidth="1"/>
    <col min="7686" max="7687" width="7.7109375" style="1" customWidth="1"/>
    <col min="7688" max="7688" width="9.7109375" style="1" customWidth="1"/>
    <col min="7689" max="7696" width="7.7109375" style="1" customWidth="1"/>
    <col min="7697" max="7697" width="12.7109375" style="1" customWidth="1"/>
    <col min="7698" max="7698" width="11.28515625" style="1" customWidth="1"/>
    <col min="7699" max="7699" width="24.28515625" style="1" bestFit="1" customWidth="1"/>
    <col min="7700" max="7700" width="24.28515625" style="1" customWidth="1"/>
    <col min="7701" max="7702" width="14.7109375" style="1" customWidth="1"/>
    <col min="7703" max="7938" width="11.42578125" style="1"/>
    <col min="7939" max="7939" width="26.28515625" style="1" customWidth="1"/>
    <col min="7940" max="7940" width="35.7109375" style="1" customWidth="1"/>
    <col min="7941" max="7941" width="31.42578125" style="1" bestFit="1" customWidth="1"/>
    <col min="7942" max="7943" width="7.7109375" style="1" customWidth="1"/>
    <col min="7944" max="7944" width="9.7109375" style="1" customWidth="1"/>
    <col min="7945" max="7952" width="7.7109375" style="1" customWidth="1"/>
    <col min="7953" max="7953" width="12.7109375" style="1" customWidth="1"/>
    <col min="7954" max="7954" width="11.28515625" style="1" customWidth="1"/>
    <col min="7955" max="7955" width="24.28515625" style="1" bestFit="1" customWidth="1"/>
    <col min="7956" max="7956" width="24.28515625" style="1" customWidth="1"/>
    <col min="7957" max="7958" width="14.7109375" style="1" customWidth="1"/>
    <col min="7959" max="8194" width="11.42578125" style="1"/>
    <col min="8195" max="8195" width="26.28515625" style="1" customWidth="1"/>
    <col min="8196" max="8196" width="35.7109375" style="1" customWidth="1"/>
    <col min="8197" max="8197" width="31.42578125" style="1" bestFit="1" customWidth="1"/>
    <col min="8198" max="8199" width="7.7109375" style="1" customWidth="1"/>
    <col min="8200" max="8200" width="9.7109375" style="1" customWidth="1"/>
    <col min="8201" max="8208" width="7.7109375" style="1" customWidth="1"/>
    <col min="8209" max="8209" width="12.7109375" style="1" customWidth="1"/>
    <col min="8210" max="8210" width="11.28515625" style="1" customWidth="1"/>
    <col min="8211" max="8211" width="24.28515625" style="1" bestFit="1" customWidth="1"/>
    <col min="8212" max="8212" width="24.28515625" style="1" customWidth="1"/>
    <col min="8213" max="8214" width="14.7109375" style="1" customWidth="1"/>
    <col min="8215" max="8450" width="11.42578125" style="1"/>
    <col min="8451" max="8451" width="26.28515625" style="1" customWidth="1"/>
    <col min="8452" max="8452" width="35.7109375" style="1" customWidth="1"/>
    <col min="8453" max="8453" width="31.42578125" style="1" bestFit="1" customWidth="1"/>
    <col min="8454" max="8455" width="7.7109375" style="1" customWidth="1"/>
    <col min="8456" max="8456" width="9.7109375" style="1" customWidth="1"/>
    <col min="8457" max="8464" width="7.7109375" style="1" customWidth="1"/>
    <col min="8465" max="8465" width="12.7109375" style="1" customWidth="1"/>
    <col min="8466" max="8466" width="11.28515625" style="1" customWidth="1"/>
    <col min="8467" max="8467" width="24.28515625" style="1" bestFit="1" customWidth="1"/>
    <col min="8468" max="8468" width="24.28515625" style="1" customWidth="1"/>
    <col min="8469" max="8470" width="14.7109375" style="1" customWidth="1"/>
    <col min="8471" max="8706" width="11.42578125" style="1"/>
    <col min="8707" max="8707" width="26.28515625" style="1" customWidth="1"/>
    <col min="8708" max="8708" width="35.7109375" style="1" customWidth="1"/>
    <col min="8709" max="8709" width="31.42578125" style="1" bestFit="1" customWidth="1"/>
    <col min="8710" max="8711" width="7.7109375" style="1" customWidth="1"/>
    <col min="8712" max="8712" width="9.7109375" style="1" customWidth="1"/>
    <col min="8713" max="8720" width="7.7109375" style="1" customWidth="1"/>
    <col min="8721" max="8721" width="12.7109375" style="1" customWidth="1"/>
    <col min="8722" max="8722" width="11.28515625" style="1" customWidth="1"/>
    <col min="8723" max="8723" width="24.28515625" style="1" bestFit="1" customWidth="1"/>
    <col min="8724" max="8724" width="24.28515625" style="1" customWidth="1"/>
    <col min="8725" max="8726" width="14.7109375" style="1" customWidth="1"/>
    <col min="8727" max="8962" width="11.42578125" style="1"/>
    <col min="8963" max="8963" width="26.28515625" style="1" customWidth="1"/>
    <col min="8964" max="8964" width="35.7109375" style="1" customWidth="1"/>
    <col min="8965" max="8965" width="31.42578125" style="1" bestFit="1" customWidth="1"/>
    <col min="8966" max="8967" width="7.7109375" style="1" customWidth="1"/>
    <col min="8968" max="8968" width="9.7109375" style="1" customWidth="1"/>
    <col min="8969" max="8976" width="7.7109375" style="1" customWidth="1"/>
    <col min="8977" max="8977" width="12.7109375" style="1" customWidth="1"/>
    <col min="8978" max="8978" width="11.28515625" style="1" customWidth="1"/>
    <col min="8979" max="8979" width="24.28515625" style="1" bestFit="1" customWidth="1"/>
    <col min="8980" max="8980" width="24.28515625" style="1" customWidth="1"/>
    <col min="8981" max="8982" width="14.7109375" style="1" customWidth="1"/>
    <col min="8983" max="9218" width="11.42578125" style="1"/>
    <col min="9219" max="9219" width="26.28515625" style="1" customWidth="1"/>
    <col min="9220" max="9220" width="35.7109375" style="1" customWidth="1"/>
    <col min="9221" max="9221" width="31.42578125" style="1" bestFit="1" customWidth="1"/>
    <col min="9222" max="9223" width="7.7109375" style="1" customWidth="1"/>
    <col min="9224" max="9224" width="9.7109375" style="1" customWidth="1"/>
    <col min="9225" max="9232" width="7.7109375" style="1" customWidth="1"/>
    <col min="9233" max="9233" width="12.7109375" style="1" customWidth="1"/>
    <col min="9234" max="9234" width="11.28515625" style="1" customWidth="1"/>
    <col min="9235" max="9235" width="24.28515625" style="1" bestFit="1" customWidth="1"/>
    <col min="9236" max="9236" width="24.28515625" style="1" customWidth="1"/>
    <col min="9237" max="9238" width="14.7109375" style="1" customWidth="1"/>
    <col min="9239" max="9474" width="11.42578125" style="1"/>
    <col min="9475" max="9475" width="26.28515625" style="1" customWidth="1"/>
    <col min="9476" max="9476" width="35.7109375" style="1" customWidth="1"/>
    <col min="9477" max="9477" width="31.42578125" style="1" bestFit="1" customWidth="1"/>
    <col min="9478" max="9479" width="7.7109375" style="1" customWidth="1"/>
    <col min="9480" max="9480" width="9.7109375" style="1" customWidth="1"/>
    <col min="9481" max="9488" width="7.7109375" style="1" customWidth="1"/>
    <col min="9489" max="9489" width="12.7109375" style="1" customWidth="1"/>
    <col min="9490" max="9490" width="11.28515625" style="1" customWidth="1"/>
    <col min="9491" max="9491" width="24.28515625" style="1" bestFit="1" customWidth="1"/>
    <col min="9492" max="9492" width="24.28515625" style="1" customWidth="1"/>
    <col min="9493" max="9494" width="14.7109375" style="1" customWidth="1"/>
    <col min="9495" max="9730" width="11.42578125" style="1"/>
    <col min="9731" max="9731" width="26.28515625" style="1" customWidth="1"/>
    <col min="9732" max="9732" width="35.7109375" style="1" customWidth="1"/>
    <col min="9733" max="9733" width="31.42578125" style="1" bestFit="1" customWidth="1"/>
    <col min="9734" max="9735" width="7.7109375" style="1" customWidth="1"/>
    <col min="9736" max="9736" width="9.7109375" style="1" customWidth="1"/>
    <col min="9737" max="9744" width="7.7109375" style="1" customWidth="1"/>
    <col min="9745" max="9745" width="12.7109375" style="1" customWidth="1"/>
    <col min="9746" max="9746" width="11.28515625" style="1" customWidth="1"/>
    <col min="9747" max="9747" width="24.28515625" style="1" bestFit="1" customWidth="1"/>
    <col min="9748" max="9748" width="24.28515625" style="1" customWidth="1"/>
    <col min="9749" max="9750" width="14.7109375" style="1" customWidth="1"/>
    <col min="9751" max="9986" width="11.42578125" style="1"/>
    <col min="9987" max="9987" width="26.28515625" style="1" customWidth="1"/>
    <col min="9988" max="9988" width="35.7109375" style="1" customWidth="1"/>
    <col min="9989" max="9989" width="31.42578125" style="1" bestFit="1" customWidth="1"/>
    <col min="9990" max="9991" width="7.7109375" style="1" customWidth="1"/>
    <col min="9992" max="9992" width="9.7109375" style="1" customWidth="1"/>
    <col min="9993" max="10000" width="7.7109375" style="1" customWidth="1"/>
    <col min="10001" max="10001" width="12.7109375" style="1" customWidth="1"/>
    <col min="10002" max="10002" width="11.28515625" style="1" customWidth="1"/>
    <col min="10003" max="10003" width="24.28515625" style="1" bestFit="1" customWidth="1"/>
    <col min="10004" max="10004" width="24.28515625" style="1" customWidth="1"/>
    <col min="10005" max="10006" width="14.7109375" style="1" customWidth="1"/>
    <col min="10007" max="10242" width="11.42578125" style="1"/>
    <col min="10243" max="10243" width="26.28515625" style="1" customWidth="1"/>
    <col min="10244" max="10244" width="35.7109375" style="1" customWidth="1"/>
    <col min="10245" max="10245" width="31.42578125" style="1" bestFit="1" customWidth="1"/>
    <col min="10246" max="10247" width="7.7109375" style="1" customWidth="1"/>
    <col min="10248" max="10248" width="9.7109375" style="1" customWidth="1"/>
    <col min="10249" max="10256" width="7.7109375" style="1" customWidth="1"/>
    <col min="10257" max="10257" width="12.7109375" style="1" customWidth="1"/>
    <col min="10258" max="10258" width="11.28515625" style="1" customWidth="1"/>
    <col min="10259" max="10259" width="24.28515625" style="1" bestFit="1" customWidth="1"/>
    <col min="10260" max="10260" width="24.28515625" style="1" customWidth="1"/>
    <col min="10261" max="10262" width="14.7109375" style="1" customWidth="1"/>
    <col min="10263" max="10498" width="11.42578125" style="1"/>
    <col min="10499" max="10499" width="26.28515625" style="1" customWidth="1"/>
    <col min="10500" max="10500" width="35.7109375" style="1" customWidth="1"/>
    <col min="10501" max="10501" width="31.42578125" style="1" bestFit="1" customWidth="1"/>
    <col min="10502" max="10503" width="7.7109375" style="1" customWidth="1"/>
    <col min="10504" max="10504" width="9.7109375" style="1" customWidth="1"/>
    <col min="10505" max="10512" width="7.7109375" style="1" customWidth="1"/>
    <col min="10513" max="10513" width="12.7109375" style="1" customWidth="1"/>
    <col min="10514" max="10514" width="11.28515625" style="1" customWidth="1"/>
    <col min="10515" max="10515" width="24.28515625" style="1" bestFit="1" customWidth="1"/>
    <col min="10516" max="10516" width="24.28515625" style="1" customWidth="1"/>
    <col min="10517" max="10518" width="14.7109375" style="1" customWidth="1"/>
    <col min="10519" max="10754" width="11.42578125" style="1"/>
    <col min="10755" max="10755" width="26.28515625" style="1" customWidth="1"/>
    <col min="10756" max="10756" width="35.7109375" style="1" customWidth="1"/>
    <col min="10757" max="10757" width="31.42578125" style="1" bestFit="1" customWidth="1"/>
    <col min="10758" max="10759" width="7.7109375" style="1" customWidth="1"/>
    <col min="10760" max="10760" width="9.7109375" style="1" customWidth="1"/>
    <col min="10761" max="10768" width="7.7109375" style="1" customWidth="1"/>
    <col min="10769" max="10769" width="12.7109375" style="1" customWidth="1"/>
    <col min="10770" max="10770" width="11.28515625" style="1" customWidth="1"/>
    <col min="10771" max="10771" width="24.28515625" style="1" bestFit="1" customWidth="1"/>
    <col min="10772" max="10772" width="24.28515625" style="1" customWidth="1"/>
    <col min="10773" max="10774" width="14.7109375" style="1" customWidth="1"/>
    <col min="10775" max="11010" width="11.42578125" style="1"/>
    <col min="11011" max="11011" width="26.28515625" style="1" customWidth="1"/>
    <col min="11012" max="11012" width="35.7109375" style="1" customWidth="1"/>
    <col min="11013" max="11013" width="31.42578125" style="1" bestFit="1" customWidth="1"/>
    <col min="11014" max="11015" width="7.7109375" style="1" customWidth="1"/>
    <col min="11016" max="11016" width="9.7109375" style="1" customWidth="1"/>
    <col min="11017" max="11024" width="7.7109375" style="1" customWidth="1"/>
    <col min="11025" max="11025" width="12.7109375" style="1" customWidth="1"/>
    <col min="11026" max="11026" width="11.28515625" style="1" customWidth="1"/>
    <col min="11027" max="11027" width="24.28515625" style="1" bestFit="1" customWidth="1"/>
    <col min="11028" max="11028" width="24.28515625" style="1" customWidth="1"/>
    <col min="11029" max="11030" width="14.7109375" style="1" customWidth="1"/>
    <col min="11031" max="11266" width="11.42578125" style="1"/>
    <col min="11267" max="11267" width="26.28515625" style="1" customWidth="1"/>
    <col min="11268" max="11268" width="35.7109375" style="1" customWidth="1"/>
    <col min="11269" max="11269" width="31.42578125" style="1" bestFit="1" customWidth="1"/>
    <col min="11270" max="11271" width="7.7109375" style="1" customWidth="1"/>
    <col min="11272" max="11272" width="9.7109375" style="1" customWidth="1"/>
    <col min="11273" max="11280" width="7.7109375" style="1" customWidth="1"/>
    <col min="11281" max="11281" width="12.7109375" style="1" customWidth="1"/>
    <col min="11282" max="11282" width="11.28515625" style="1" customWidth="1"/>
    <col min="11283" max="11283" width="24.28515625" style="1" bestFit="1" customWidth="1"/>
    <col min="11284" max="11284" width="24.28515625" style="1" customWidth="1"/>
    <col min="11285" max="11286" width="14.7109375" style="1" customWidth="1"/>
    <col min="11287" max="11522" width="11.42578125" style="1"/>
    <col min="11523" max="11523" width="26.28515625" style="1" customWidth="1"/>
    <col min="11524" max="11524" width="35.7109375" style="1" customWidth="1"/>
    <col min="11525" max="11525" width="31.42578125" style="1" bestFit="1" customWidth="1"/>
    <col min="11526" max="11527" width="7.7109375" style="1" customWidth="1"/>
    <col min="11528" max="11528" width="9.7109375" style="1" customWidth="1"/>
    <col min="11529" max="11536" width="7.7109375" style="1" customWidth="1"/>
    <col min="11537" max="11537" width="12.7109375" style="1" customWidth="1"/>
    <col min="11538" max="11538" width="11.28515625" style="1" customWidth="1"/>
    <col min="11539" max="11539" width="24.28515625" style="1" bestFit="1" customWidth="1"/>
    <col min="11540" max="11540" width="24.28515625" style="1" customWidth="1"/>
    <col min="11541" max="11542" width="14.7109375" style="1" customWidth="1"/>
    <col min="11543" max="11778" width="11.42578125" style="1"/>
    <col min="11779" max="11779" width="26.28515625" style="1" customWidth="1"/>
    <col min="11780" max="11780" width="35.7109375" style="1" customWidth="1"/>
    <col min="11781" max="11781" width="31.42578125" style="1" bestFit="1" customWidth="1"/>
    <col min="11782" max="11783" width="7.7109375" style="1" customWidth="1"/>
    <col min="11784" max="11784" width="9.7109375" style="1" customWidth="1"/>
    <col min="11785" max="11792" width="7.7109375" style="1" customWidth="1"/>
    <col min="11793" max="11793" width="12.7109375" style="1" customWidth="1"/>
    <col min="11794" max="11794" width="11.28515625" style="1" customWidth="1"/>
    <col min="11795" max="11795" width="24.28515625" style="1" bestFit="1" customWidth="1"/>
    <col min="11796" max="11796" width="24.28515625" style="1" customWidth="1"/>
    <col min="11797" max="11798" width="14.7109375" style="1" customWidth="1"/>
    <col min="11799" max="12034" width="11.42578125" style="1"/>
    <col min="12035" max="12035" width="26.28515625" style="1" customWidth="1"/>
    <col min="12036" max="12036" width="35.7109375" style="1" customWidth="1"/>
    <col min="12037" max="12037" width="31.42578125" style="1" bestFit="1" customWidth="1"/>
    <col min="12038" max="12039" width="7.7109375" style="1" customWidth="1"/>
    <col min="12040" max="12040" width="9.7109375" style="1" customWidth="1"/>
    <col min="12041" max="12048" width="7.7109375" style="1" customWidth="1"/>
    <col min="12049" max="12049" width="12.7109375" style="1" customWidth="1"/>
    <col min="12050" max="12050" width="11.28515625" style="1" customWidth="1"/>
    <col min="12051" max="12051" width="24.28515625" style="1" bestFit="1" customWidth="1"/>
    <col min="12052" max="12052" width="24.28515625" style="1" customWidth="1"/>
    <col min="12053" max="12054" width="14.7109375" style="1" customWidth="1"/>
    <col min="12055" max="12290" width="11.42578125" style="1"/>
    <col min="12291" max="12291" width="26.28515625" style="1" customWidth="1"/>
    <col min="12292" max="12292" width="35.7109375" style="1" customWidth="1"/>
    <col min="12293" max="12293" width="31.42578125" style="1" bestFit="1" customWidth="1"/>
    <col min="12294" max="12295" width="7.7109375" style="1" customWidth="1"/>
    <col min="12296" max="12296" width="9.7109375" style="1" customWidth="1"/>
    <col min="12297" max="12304" width="7.7109375" style="1" customWidth="1"/>
    <col min="12305" max="12305" width="12.7109375" style="1" customWidth="1"/>
    <col min="12306" max="12306" width="11.28515625" style="1" customWidth="1"/>
    <col min="12307" max="12307" width="24.28515625" style="1" bestFit="1" customWidth="1"/>
    <col min="12308" max="12308" width="24.28515625" style="1" customWidth="1"/>
    <col min="12309" max="12310" width="14.7109375" style="1" customWidth="1"/>
    <col min="12311" max="12546" width="11.42578125" style="1"/>
    <col min="12547" max="12547" width="26.28515625" style="1" customWidth="1"/>
    <col min="12548" max="12548" width="35.7109375" style="1" customWidth="1"/>
    <col min="12549" max="12549" width="31.42578125" style="1" bestFit="1" customWidth="1"/>
    <col min="12550" max="12551" width="7.7109375" style="1" customWidth="1"/>
    <col min="12552" max="12552" width="9.7109375" style="1" customWidth="1"/>
    <col min="12553" max="12560" width="7.7109375" style="1" customWidth="1"/>
    <col min="12561" max="12561" width="12.7109375" style="1" customWidth="1"/>
    <col min="12562" max="12562" width="11.28515625" style="1" customWidth="1"/>
    <col min="12563" max="12563" width="24.28515625" style="1" bestFit="1" customWidth="1"/>
    <col min="12564" max="12564" width="24.28515625" style="1" customWidth="1"/>
    <col min="12565" max="12566" width="14.7109375" style="1" customWidth="1"/>
    <col min="12567" max="12802" width="11.42578125" style="1"/>
    <col min="12803" max="12803" width="26.28515625" style="1" customWidth="1"/>
    <col min="12804" max="12804" width="35.7109375" style="1" customWidth="1"/>
    <col min="12805" max="12805" width="31.42578125" style="1" bestFit="1" customWidth="1"/>
    <col min="12806" max="12807" width="7.7109375" style="1" customWidth="1"/>
    <col min="12808" max="12808" width="9.7109375" style="1" customWidth="1"/>
    <col min="12809" max="12816" width="7.7109375" style="1" customWidth="1"/>
    <col min="12817" max="12817" width="12.7109375" style="1" customWidth="1"/>
    <col min="12818" max="12818" width="11.28515625" style="1" customWidth="1"/>
    <col min="12819" max="12819" width="24.28515625" style="1" bestFit="1" customWidth="1"/>
    <col min="12820" max="12820" width="24.28515625" style="1" customWidth="1"/>
    <col min="12821" max="12822" width="14.7109375" style="1" customWidth="1"/>
    <col min="12823" max="13058" width="11.42578125" style="1"/>
    <col min="13059" max="13059" width="26.28515625" style="1" customWidth="1"/>
    <col min="13060" max="13060" width="35.7109375" style="1" customWidth="1"/>
    <col min="13061" max="13061" width="31.42578125" style="1" bestFit="1" customWidth="1"/>
    <col min="13062" max="13063" width="7.7109375" style="1" customWidth="1"/>
    <col min="13064" max="13064" width="9.7109375" style="1" customWidth="1"/>
    <col min="13065" max="13072" width="7.7109375" style="1" customWidth="1"/>
    <col min="13073" max="13073" width="12.7109375" style="1" customWidth="1"/>
    <col min="13074" max="13074" width="11.28515625" style="1" customWidth="1"/>
    <col min="13075" max="13075" width="24.28515625" style="1" bestFit="1" customWidth="1"/>
    <col min="13076" max="13076" width="24.28515625" style="1" customWidth="1"/>
    <col min="13077" max="13078" width="14.7109375" style="1" customWidth="1"/>
    <col min="13079" max="13314" width="11.42578125" style="1"/>
    <col min="13315" max="13315" width="26.28515625" style="1" customWidth="1"/>
    <col min="13316" max="13316" width="35.7109375" style="1" customWidth="1"/>
    <col min="13317" max="13317" width="31.42578125" style="1" bestFit="1" customWidth="1"/>
    <col min="13318" max="13319" width="7.7109375" style="1" customWidth="1"/>
    <col min="13320" max="13320" width="9.7109375" style="1" customWidth="1"/>
    <col min="13321" max="13328" width="7.7109375" style="1" customWidth="1"/>
    <col min="13329" max="13329" width="12.7109375" style="1" customWidth="1"/>
    <col min="13330" max="13330" width="11.28515625" style="1" customWidth="1"/>
    <col min="13331" max="13331" width="24.28515625" style="1" bestFit="1" customWidth="1"/>
    <col min="13332" max="13332" width="24.28515625" style="1" customWidth="1"/>
    <col min="13333" max="13334" width="14.7109375" style="1" customWidth="1"/>
    <col min="13335" max="13570" width="11.42578125" style="1"/>
    <col min="13571" max="13571" width="26.28515625" style="1" customWidth="1"/>
    <col min="13572" max="13572" width="35.7109375" style="1" customWidth="1"/>
    <col min="13573" max="13573" width="31.42578125" style="1" bestFit="1" customWidth="1"/>
    <col min="13574" max="13575" width="7.7109375" style="1" customWidth="1"/>
    <col min="13576" max="13576" width="9.7109375" style="1" customWidth="1"/>
    <col min="13577" max="13584" width="7.7109375" style="1" customWidth="1"/>
    <col min="13585" max="13585" width="12.7109375" style="1" customWidth="1"/>
    <col min="13586" max="13586" width="11.28515625" style="1" customWidth="1"/>
    <col min="13587" max="13587" width="24.28515625" style="1" bestFit="1" customWidth="1"/>
    <col min="13588" max="13588" width="24.28515625" style="1" customWidth="1"/>
    <col min="13589" max="13590" width="14.7109375" style="1" customWidth="1"/>
    <col min="13591" max="13826" width="11.42578125" style="1"/>
    <col min="13827" max="13827" width="26.28515625" style="1" customWidth="1"/>
    <col min="13828" max="13828" width="35.7109375" style="1" customWidth="1"/>
    <col min="13829" max="13829" width="31.42578125" style="1" bestFit="1" customWidth="1"/>
    <col min="13830" max="13831" width="7.7109375" style="1" customWidth="1"/>
    <col min="13832" max="13832" width="9.7109375" style="1" customWidth="1"/>
    <col min="13833" max="13840" width="7.7109375" style="1" customWidth="1"/>
    <col min="13841" max="13841" width="12.7109375" style="1" customWidth="1"/>
    <col min="13842" max="13842" width="11.28515625" style="1" customWidth="1"/>
    <col min="13843" max="13843" width="24.28515625" style="1" bestFit="1" customWidth="1"/>
    <col min="13844" max="13844" width="24.28515625" style="1" customWidth="1"/>
    <col min="13845" max="13846" width="14.7109375" style="1" customWidth="1"/>
    <col min="13847" max="14082" width="11.42578125" style="1"/>
    <col min="14083" max="14083" width="26.28515625" style="1" customWidth="1"/>
    <col min="14084" max="14084" width="35.7109375" style="1" customWidth="1"/>
    <col min="14085" max="14085" width="31.42578125" style="1" bestFit="1" customWidth="1"/>
    <col min="14086" max="14087" width="7.7109375" style="1" customWidth="1"/>
    <col min="14088" max="14088" width="9.7109375" style="1" customWidth="1"/>
    <col min="14089" max="14096" width="7.7109375" style="1" customWidth="1"/>
    <col min="14097" max="14097" width="12.7109375" style="1" customWidth="1"/>
    <col min="14098" max="14098" width="11.28515625" style="1" customWidth="1"/>
    <col min="14099" max="14099" width="24.28515625" style="1" bestFit="1" customWidth="1"/>
    <col min="14100" max="14100" width="24.28515625" style="1" customWidth="1"/>
    <col min="14101" max="14102" width="14.7109375" style="1" customWidth="1"/>
    <col min="14103" max="14338" width="11.42578125" style="1"/>
    <col min="14339" max="14339" width="26.28515625" style="1" customWidth="1"/>
    <col min="14340" max="14340" width="35.7109375" style="1" customWidth="1"/>
    <col min="14341" max="14341" width="31.42578125" style="1" bestFit="1" customWidth="1"/>
    <col min="14342" max="14343" width="7.7109375" style="1" customWidth="1"/>
    <col min="14344" max="14344" width="9.7109375" style="1" customWidth="1"/>
    <col min="14345" max="14352" width="7.7109375" style="1" customWidth="1"/>
    <col min="14353" max="14353" width="12.7109375" style="1" customWidth="1"/>
    <col min="14354" max="14354" width="11.28515625" style="1" customWidth="1"/>
    <col min="14355" max="14355" width="24.28515625" style="1" bestFit="1" customWidth="1"/>
    <col min="14356" max="14356" width="24.28515625" style="1" customWidth="1"/>
    <col min="14357" max="14358" width="14.7109375" style="1" customWidth="1"/>
    <col min="14359" max="14594" width="11.42578125" style="1"/>
    <col min="14595" max="14595" width="26.28515625" style="1" customWidth="1"/>
    <col min="14596" max="14596" width="35.7109375" style="1" customWidth="1"/>
    <col min="14597" max="14597" width="31.42578125" style="1" bestFit="1" customWidth="1"/>
    <col min="14598" max="14599" width="7.7109375" style="1" customWidth="1"/>
    <col min="14600" max="14600" width="9.7109375" style="1" customWidth="1"/>
    <col min="14601" max="14608" width="7.7109375" style="1" customWidth="1"/>
    <col min="14609" max="14609" width="12.7109375" style="1" customWidth="1"/>
    <col min="14610" max="14610" width="11.28515625" style="1" customWidth="1"/>
    <col min="14611" max="14611" width="24.28515625" style="1" bestFit="1" customWidth="1"/>
    <col min="14612" max="14612" width="24.28515625" style="1" customWidth="1"/>
    <col min="14613" max="14614" width="14.7109375" style="1" customWidth="1"/>
    <col min="14615" max="14850" width="11.42578125" style="1"/>
    <col min="14851" max="14851" width="26.28515625" style="1" customWidth="1"/>
    <col min="14852" max="14852" width="35.7109375" style="1" customWidth="1"/>
    <col min="14853" max="14853" width="31.42578125" style="1" bestFit="1" customWidth="1"/>
    <col min="14854" max="14855" width="7.7109375" style="1" customWidth="1"/>
    <col min="14856" max="14856" width="9.7109375" style="1" customWidth="1"/>
    <col min="14857" max="14864" width="7.7109375" style="1" customWidth="1"/>
    <col min="14865" max="14865" width="12.7109375" style="1" customWidth="1"/>
    <col min="14866" max="14866" width="11.28515625" style="1" customWidth="1"/>
    <col min="14867" max="14867" width="24.28515625" style="1" bestFit="1" customWidth="1"/>
    <col min="14868" max="14868" width="24.28515625" style="1" customWidth="1"/>
    <col min="14869" max="14870" width="14.7109375" style="1" customWidth="1"/>
    <col min="14871" max="15106" width="11.42578125" style="1"/>
    <col min="15107" max="15107" width="26.28515625" style="1" customWidth="1"/>
    <col min="15108" max="15108" width="35.7109375" style="1" customWidth="1"/>
    <col min="15109" max="15109" width="31.42578125" style="1" bestFit="1" customWidth="1"/>
    <col min="15110" max="15111" width="7.7109375" style="1" customWidth="1"/>
    <col min="15112" max="15112" width="9.7109375" style="1" customWidth="1"/>
    <col min="15113" max="15120" width="7.7109375" style="1" customWidth="1"/>
    <col min="15121" max="15121" width="12.7109375" style="1" customWidth="1"/>
    <col min="15122" max="15122" width="11.28515625" style="1" customWidth="1"/>
    <col min="15123" max="15123" width="24.28515625" style="1" bestFit="1" customWidth="1"/>
    <col min="15124" max="15124" width="24.28515625" style="1" customWidth="1"/>
    <col min="15125" max="15126" width="14.7109375" style="1" customWidth="1"/>
    <col min="15127" max="15362" width="11.42578125" style="1"/>
    <col min="15363" max="15363" width="26.28515625" style="1" customWidth="1"/>
    <col min="15364" max="15364" width="35.7109375" style="1" customWidth="1"/>
    <col min="15365" max="15365" width="31.42578125" style="1" bestFit="1" customWidth="1"/>
    <col min="15366" max="15367" width="7.7109375" style="1" customWidth="1"/>
    <col min="15368" max="15368" width="9.7109375" style="1" customWidth="1"/>
    <col min="15369" max="15376" width="7.7109375" style="1" customWidth="1"/>
    <col min="15377" max="15377" width="12.7109375" style="1" customWidth="1"/>
    <col min="15378" max="15378" width="11.28515625" style="1" customWidth="1"/>
    <col min="15379" max="15379" width="24.28515625" style="1" bestFit="1" customWidth="1"/>
    <col min="15380" max="15380" width="24.28515625" style="1" customWidth="1"/>
    <col min="15381" max="15382" width="14.7109375" style="1" customWidth="1"/>
    <col min="15383" max="15618" width="11.42578125" style="1"/>
    <col min="15619" max="15619" width="26.28515625" style="1" customWidth="1"/>
    <col min="15620" max="15620" width="35.7109375" style="1" customWidth="1"/>
    <col min="15621" max="15621" width="31.42578125" style="1" bestFit="1" customWidth="1"/>
    <col min="15622" max="15623" width="7.7109375" style="1" customWidth="1"/>
    <col min="15624" max="15624" width="9.7109375" style="1" customWidth="1"/>
    <col min="15625" max="15632" width="7.7109375" style="1" customWidth="1"/>
    <col min="15633" max="15633" width="12.7109375" style="1" customWidth="1"/>
    <col min="15634" max="15634" width="11.28515625" style="1" customWidth="1"/>
    <col min="15635" max="15635" width="24.28515625" style="1" bestFit="1" customWidth="1"/>
    <col min="15636" max="15636" width="24.28515625" style="1" customWidth="1"/>
    <col min="15637" max="15638" width="14.7109375" style="1" customWidth="1"/>
    <col min="15639" max="15874" width="11.42578125" style="1"/>
    <col min="15875" max="15875" width="26.28515625" style="1" customWidth="1"/>
    <col min="15876" max="15876" width="35.7109375" style="1" customWidth="1"/>
    <col min="15877" max="15877" width="31.42578125" style="1" bestFit="1" customWidth="1"/>
    <col min="15878" max="15879" width="7.7109375" style="1" customWidth="1"/>
    <col min="15880" max="15880" width="9.7109375" style="1" customWidth="1"/>
    <col min="15881" max="15888" width="7.7109375" style="1" customWidth="1"/>
    <col min="15889" max="15889" width="12.7109375" style="1" customWidth="1"/>
    <col min="15890" max="15890" width="11.28515625" style="1" customWidth="1"/>
    <col min="15891" max="15891" width="24.28515625" style="1" bestFit="1" customWidth="1"/>
    <col min="15892" max="15892" width="24.28515625" style="1" customWidth="1"/>
    <col min="15893" max="15894" width="14.7109375" style="1" customWidth="1"/>
    <col min="15895" max="16130" width="11.42578125" style="1"/>
    <col min="16131" max="16131" width="26.28515625" style="1" customWidth="1"/>
    <col min="16132" max="16132" width="35.7109375" style="1" customWidth="1"/>
    <col min="16133" max="16133" width="31.42578125" style="1" bestFit="1" customWidth="1"/>
    <col min="16134" max="16135" width="7.7109375" style="1" customWidth="1"/>
    <col min="16136" max="16136" width="9.7109375" style="1" customWidth="1"/>
    <col min="16137" max="16144" width="7.7109375" style="1" customWidth="1"/>
    <col min="16145" max="16145" width="12.7109375" style="1" customWidth="1"/>
    <col min="16146" max="16146" width="11.28515625" style="1" customWidth="1"/>
    <col min="16147" max="16147" width="24.28515625" style="1" bestFit="1" customWidth="1"/>
    <col min="16148" max="16148" width="24.28515625" style="1" customWidth="1"/>
    <col min="16149" max="16150" width="14.7109375" style="1" customWidth="1"/>
    <col min="16151" max="16382" width="11.42578125" style="1"/>
    <col min="16383" max="16384" width="11.42578125" style="1" customWidth="1"/>
  </cols>
  <sheetData>
    <row r="1" spans="1:21" s="38" customFormat="1" ht="19.5" customHeight="1">
      <c r="A1" s="37"/>
      <c r="C1" s="39"/>
      <c r="O1" s="40"/>
    </row>
    <row r="2" spans="1:21" s="38" customFormat="1" ht="19.5" customHeight="1">
      <c r="A2" s="37"/>
      <c r="B2" s="97"/>
      <c r="C2" s="41"/>
      <c r="D2" s="40"/>
      <c r="O2" s="42"/>
    </row>
    <row r="3" spans="1:21" s="38" customFormat="1" ht="19.5" customHeight="1">
      <c r="A3" s="37"/>
      <c r="B3" s="40"/>
      <c r="C3" s="41"/>
      <c r="D3" s="97"/>
      <c r="O3" s="42"/>
    </row>
    <row r="4" spans="1:21" s="38" customFormat="1" ht="19.5" customHeight="1">
      <c r="A4" s="37"/>
      <c r="B4" s="40"/>
      <c r="C4" s="41"/>
      <c r="D4" s="40"/>
      <c r="O4" s="42"/>
    </row>
    <row r="5" spans="1:21" s="38" customFormat="1" ht="19.5" customHeight="1">
      <c r="A5" s="37"/>
      <c r="B5" s="40"/>
      <c r="C5" s="43"/>
      <c r="D5" s="40"/>
      <c r="E5" s="33"/>
    </row>
    <row r="6" spans="1:21" s="38" customFormat="1" ht="19.5" customHeight="1">
      <c r="A6" s="37"/>
      <c r="B6" s="40"/>
      <c r="C6" s="41"/>
      <c r="D6" s="40"/>
    </row>
    <row r="7" spans="1:21" s="38" customFormat="1" ht="19.5" customHeight="1">
      <c r="A7" s="37"/>
      <c r="B7" s="40"/>
      <c r="C7" s="41"/>
      <c r="D7" s="40"/>
      <c r="O7" s="41"/>
    </row>
    <row r="8" spans="1:21" s="38" customFormat="1" ht="19.5" customHeight="1">
      <c r="A8" s="37"/>
      <c r="B8" s="44"/>
      <c r="C8" s="44"/>
      <c r="D8" s="44"/>
      <c r="E8" s="44"/>
      <c r="F8" s="44"/>
      <c r="G8" s="39"/>
      <c r="H8" s="39"/>
      <c r="Q8" s="106"/>
      <c r="R8" s="141"/>
      <c r="S8" s="106"/>
      <c r="T8" s="106"/>
    </row>
    <row r="9" spans="1:21" s="38" customFormat="1" ht="19.5" customHeight="1">
      <c r="A9" s="45"/>
      <c r="B9" s="44"/>
      <c r="C9" s="46"/>
      <c r="D9" s="35"/>
      <c r="E9" s="35"/>
      <c r="F9" s="44"/>
      <c r="Q9" s="106"/>
      <c r="R9" s="141"/>
      <c r="S9" s="106"/>
      <c r="T9" s="106"/>
    </row>
    <row r="10" spans="1:21" s="38" customFormat="1" ht="19.5" customHeight="1">
      <c r="A10" s="45"/>
      <c r="B10" s="44"/>
      <c r="C10" s="46"/>
      <c r="D10" s="35"/>
      <c r="E10" s="35"/>
      <c r="F10" s="44"/>
      <c r="Q10" s="106"/>
      <c r="R10" s="141"/>
      <c r="S10" s="106"/>
      <c r="T10" s="106"/>
    </row>
    <row r="11" spans="1:21" s="38" customFormat="1" ht="19.5" customHeight="1">
      <c r="A11" s="45"/>
      <c r="B11" s="44"/>
      <c r="C11" s="46"/>
      <c r="D11" s="35"/>
      <c r="E11" s="35"/>
      <c r="F11" s="44"/>
      <c r="Q11" s="106"/>
      <c r="R11" s="141"/>
      <c r="S11" s="106"/>
      <c r="T11" s="106"/>
    </row>
    <row r="12" spans="1:21" s="38" customFormat="1" ht="19.5" customHeight="1">
      <c r="A12" s="45"/>
      <c r="B12" s="44"/>
      <c r="C12" s="44"/>
      <c r="D12" s="36"/>
      <c r="E12" s="35"/>
      <c r="F12" s="44"/>
      <c r="Q12" s="106"/>
      <c r="R12" s="141"/>
      <c r="S12" s="106"/>
      <c r="T12" s="106"/>
    </row>
    <row r="13" spans="1:21" s="49" customFormat="1" ht="19.5" customHeight="1" thickBot="1">
      <c r="A13" s="47"/>
      <c r="B13" s="44"/>
      <c r="C13" s="46"/>
      <c r="D13" s="48"/>
      <c r="E13" s="48"/>
      <c r="F13" s="48"/>
      <c r="Q13" s="107"/>
      <c r="R13" s="142"/>
      <c r="S13" s="107"/>
      <c r="T13" s="108"/>
    </row>
    <row r="14" spans="1:21" ht="22.5" customHeight="1">
      <c r="A14" s="395" t="s">
        <v>120</v>
      </c>
      <c r="B14" s="391"/>
      <c r="C14" s="391"/>
      <c r="D14" s="391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43"/>
      <c r="S14" s="127"/>
      <c r="T14" s="391"/>
      <c r="U14" s="392"/>
    </row>
    <row r="15" spans="1:21" s="31" customFormat="1" ht="11.25" customHeight="1">
      <c r="A15" s="338" t="s">
        <v>39</v>
      </c>
      <c r="B15" s="327" t="s">
        <v>91</v>
      </c>
      <c r="C15" s="327" t="s">
        <v>37</v>
      </c>
      <c r="D15" s="327" t="s">
        <v>38</v>
      </c>
      <c r="E15" s="327">
        <v>4</v>
      </c>
      <c r="F15" s="327" t="s">
        <v>16</v>
      </c>
      <c r="G15" s="327" t="s">
        <v>15</v>
      </c>
      <c r="H15" s="327" t="s">
        <v>14</v>
      </c>
      <c r="I15" s="327" t="s">
        <v>13</v>
      </c>
      <c r="J15" s="327" t="s">
        <v>12</v>
      </c>
      <c r="K15" s="327" t="s">
        <v>11</v>
      </c>
      <c r="L15" s="327" t="s">
        <v>10</v>
      </c>
      <c r="M15" s="327" t="s">
        <v>9</v>
      </c>
      <c r="N15" s="327" t="s">
        <v>8</v>
      </c>
      <c r="O15" s="327" t="s">
        <v>24</v>
      </c>
      <c r="P15" s="327" t="s">
        <v>7</v>
      </c>
      <c r="Q15" s="327" t="s">
        <v>995</v>
      </c>
      <c r="R15" s="362" t="s">
        <v>996</v>
      </c>
      <c r="S15" s="327" t="s">
        <v>7</v>
      </c>
      <c r="T15" s="327" t="s">
        <v>115</v>
      </c>
      <c r="U15" s="313" t="s">
        <v>116</v>
      </c>
    </row>
    <row r="16" spans="1:21" s="31" customFormat="1" ht="11.25" customHeight="1" thickBot="1">
      <c r="A16" s="396"/>
      <c r="B16" s="387"/>
      <c r="C16" s="393"/>
      <c r="D16" s="386"/>
      <c r="E16" s="386"/>
      <c r="F16" s="386"/>
      <c r="G16" s="386"/>
      <c r="H16" s="386"/>
      <c r="I16" s="386"/>
      <c r="J16" s="386"/>
      <c r="K16" s="386"/>
      <c r="L16" s="386"/>
      <c r="M16" s="386"/>
      <c r="N16" s="386"/>
      <c r="O16" s="386"/>
      <c r="P16" s="386"/>
      <c r="Q16" s="386"/>
      <c r="R16" s="363"/>
      <c r="S16" s="386"/>
      <c r="T16" s="393"/>
      <c r="U16" s="394"/>
    </row>
    <row r="17" spans="1:21" s="12" customFormat="1" ht="21" customHeight="1">
      <c r="A17" s="383" t="s">
        <v>991</v>
      </c>
      <c r="B17" s="368" t="s">
        <v>101</v>
      </c>
      <c r="C17" s="388"/>
      <c r="D17" s="365" t="s">
        <v>121</v>
      </c>
      <c r="E17" s="373"/>
      <c r="F17" s="373"/>
      <c r="G17" s="373"/>
      <c r="H17" s="373"/>
      <c r="I17" s="370"/>
      <c r="J17" s="370"/>
      <c r="K17" s="370"/>
      <c r="L17" s="370"/>
      <c r="M17" s="370"/>
      <c r="N17" s="370"/>
      <c r="O17" s="370"/>
      <c r="P17" s="368">
        <f>SUM(E17:O17)</f>
        <v>0</v>
      </c>
      <c r="Q17" s="352">
        <v>20.95</v>
      </c>
      <c r="R17" s="355">
        <v>0.8</v>
      </c>
      <c r="S17" s="352">
        <f>P17*Q17*(1-R17)</f>
        <v>0</v>
      </c>
      <c r="T17" s="131" t="s">
        <v>632</v>
      </c>
      <c r="U17" s="57">
        <v>4</v>
      </c>
    </row>
    <row r="18" spans="1:21" s="10" customFormat="1" ht="21" customHeight="1">
      <c r="A18" s="384"/>
      <c r="B18" s="381"/>
      <c r="C18" s="389"/>
      <c r="D18" s="366"/>
      <c r="E18" s="369"/>
      <c r="F18" s="369"/>
      <c r="G18" s="369"/>
      <c r="H18" s="369"/>
      <c r="I18" s="401"/>
      <c r="J18" s="401"/>
      <c r="K18" s="401"/>
      <c r="L18" s="401"/>
      <c r="M18" s="401"/>
      <c r="N18" s="401"/>
      <c r="O18" s="401"/>
      <c r="P18" s="369"/>
      <c r="Q18" s="397"/>
      <c r="R18" s="356"/>
      <c r="S18" s="397"/>
      <c r="T18" s="131" t="s">
        <v>633</v>
      </c>
      <c r="U18" s="57" t="s">
        <v>210</v>
      </c>
    </row>
    <row r="19" spans="1:21" s="10" customFormat="1" ht="21" customHeight="1">
      <c r="A19" s="384"/>
      <c r="B19" s="381"/>
      <c r="C19" s="389"/>
      <c r="D19" s="366"/>
      <c r="E19" s="369"/>
      <c r="F19" s="369"/>
      <c r="G19" s="369"/>
      <c r="H19" s="369"/>
      <c r="I19" s="401"/>
      <c r="J19" s="401"/>
      <c r="K19" s="401"/>
      <c r="L19" s="401"/>
      <c r="M19" s="401"/>
      <c r="N19" s="401"/>
      <c r="O19" s="401"/>
      <c r="P19" s="369"/>
      <c r="Q19" s="397"/>
      <c r="R19" s="356"/>
      <c r="S19" s="397"/>
      <c r="T19" s="131" t="s">
        <v>634</v>
      </c>
      <c r="U19" s="57" t="s">
        <v>211</v>
      </c>
    </row>
    <row r="20" spans="1:21" s="10" customFormat="1" ht="21" customHeight="1">
      <c r="A20" s="384"/>
      <c r="B20" s="381"/>
      <c r="C20" s="389"/>
      <c r="D20" s="366"/>
      <c r="E20" s="369"/>
      <c r="F20" s="369"/>
      <c r="G20" s="369"/>
      <c r="H20" s="369"/>
      <c r="I20" s="401"/>
      <c r="J20" s="401"/>
      <c r="K20" s="401"/>
      <c r="L20" s="401"/>
      <c r="M20" s="401"/>
      <c r="N20" s="401"/>
      <c r="O20" s="401"/>
      <c r="P20" s="369"/>
      <c r="Q20" s="397"/>
      <c r="R20" s="356"/>
      <c r="S20" s="397"/>
      <c r="T20" s="131" t="s">
        <v>635</v>
      </c>
      <c r="U20" s="57" t="s">
        <v>212</v>
      </c>
    </row>
    <row r="21" spans="1:21" s="10" customFormat="1" ht="21" customHeight="1">
      <c r="A21" s="384"/>
      <c r="B21" s="381"/>
      <c r="C21" s="389"/>
      <c r="D21" s="366"/>
      <c r="E21" s="369"/>
      <c r="F21" s="369"/>
      <c r="G21" s="369"/>
      <c r="H21" s="369"/>
      <c r="I21" s="401"/>
      <c r="J21" s="401"/>
      <c r="K21" s="401"/>
      <c r="L21" s="401"/>
      <c r="M21" s="401"/>
      <c r="N21" s="401"/>
      <c r="O21" s="401"/>
      <c r="P21" s="369"/>
      <c r="Q21" s="397"/>
      <c r="R21" s="356"/>
      <c r="S21" s="397"/>
      <c r="T21" s="131" t="s">
        <v>636</v>
      </c>
      <c r="U21" s="57" t="s">
        <v>13</v>
      </c>
    </row>
    <row r="22" spans="1:21" s="10" customFormat="1" ht="21" customHeight="1">
      <c r="A22" s="383" t="s">
        <v>117</v>
      </c>
      <c r="B22" s="381"/>
      <c r="C22" s="389"/>
      <c r="D22" s="366"/>
      <c r="E22" s="370"/>
      <c r="F22" s="370"/>
      <c r="G22" s="370"/>
      <c r="H22" s="370"/>
      <c r="I22" s="373"/>
      <c r="J22" s="373"/>
      <c r="K22" s="373"/>
      <c r="L22" s="373">
        <v>1</v>
      </c>
      <c r="M22" s="373"/>
      <c r="N22" s="373"/>
      <c r="O22" s="373"/>
      <c r="P22" s="368">
        <f>SUM(I22:O22)</f>
        <v>1</v>
      </c>
      <c r="Q22" s="352">
        <v>23.95</v>
      </c>
      <c r="R22" s="355">
        <v>0.8</v>
      </c>
      <c r="S22" s="352">
        <f>P22*Q22*(1-R22)</f>
        <v>4.7899999999999991</v>
      </c>
      <c r="T22" s="131" t="s">
        <v>637</v>
      </c>
      <c r="U22" s="57" t="s">
        <v>12</v>
      </c>
    </row>
    <row r="23" spans="1:21" s="10" customFormat="1" ht="21" customHeight="1">
      <c r="A23" s="384"/>
      <c r="B23" s="381"/>
      <c r="C23" s="389"/>
      <c r="D23" s="366"/>
      <c r="E23" s="401"/>
      <c r="F23" s="401"/>
      <c r="G23" s="401"/>
      <c r="H23" s="401"/>
      <c r="I23" s="369"/>
      <c r="J23" s="369"/>
      <c r="K23" s="369"/>
      <c r="L23" s="369"/>
      <c r="M23" s="369"/>
      <c r="N23" s="369"/>
      <c r="O23" s="369"/>
      <c r="P23" s="369"/>
      <c r="Q23" s="397"/>
      <c r="R23" s="356"/>
      <c r="S23" s="397"/>
      <c r="T23" s="131" t="s">
        <v>638</v>
      </c>
      <c r="U23" s="57" t="s">
        <v>11</v>
      </c>
    </row>
    <row r="24" spans="1:21" s="10" customFormat="1" ht="21" customHeight="1">
      <c r="A24" s="384"/>
      <c r="B24" s="381"/>
      <c r="C24" s="389"/>
      <c r="D24" s="366"/>
      <c r="E24" s="401"/>
      <c r="F24" s="401"/>
      <c r="G24" s="401"/>
      <c r="H24" s="401"/>
      <c r="I24" s="369"/>
      <c r="J24" s="369"/>
      <c r="K24" s="369"/>
      <c r="L24" s="369"/>
      <c r="M24" s="369"/>
      <c r="N24" s="369"/>
      <c r="O24" s="369"/>
      <c r="P24" s="369"/>
      <c r="Q24" s="397"/>
      <c r="R24" s="356"/>
      <c r="S24" s="397"/>
      <c r="T24" s="131" t="s">
        <v>639</v>
      </c>
      <c r="U24" s="57" t="s">
        <v>10</v>
      </c>
    </row>
    <row r="25" spans="1:21" s="10" customFormat="1" ht="21" customHeight="1">
      <c r="A25" s="384"/>
      <c r="B25" s="381"/>
      <c r="C25" s="389"/>
      <c r="D25" s="366"/>
      <c r="E25" s="401"/>
      <c r="F25" s="401"/>
      <c r="G25" s="401"/>
      <c r="H25" s="401"/>
      <c r="I25" s="369"/>
      <c r="J25" s="369"/>
      <c r="K25" s="369"/>
      <c r="L25" s="369"/>
      <c r="M25" s="369"/>
      <c r="N25" s="369"/>
      <c r="O25" s="369"/>
      <c r="P25" s="369"/>
      <c r="Q25" s="397"/>
      <c r="R25" s="356"/>
      <c r="S25" s="397"/>
      <c r="T25" s="131" t="s">
        <v>640</v>
      </c>
      <c r="U25" s="57" t="s">
        <v>56</v>
      </c>
    </row>
    <row r="26" spans="1:21" s="10" customFormat="1" ht="21" customHeight="1">
      <c r="A26" s="384"/>
      <c r="B26" s="381"/>
      <c r="C26" s="389"/>
      <c r="D26" s="366"/>
      <c r="E26" s="401"/>
      <c r="F26" s="401"/>
      <c r="G26" s="401"/>
      <c r="H26" s="401"/>
      <c r="I26" s="369"/>
      <c r="J26" s="369"/>
      <c r="K26" s="369"/>
      <c r="L26" s="369"/>
      <c r="M26" s="369"/>
      <c r="N26" s="369"/>
      <c r="O26" s="369"/>
      <c r="P26" s="369"/>
      <c r="Q26" s="397"/>
      <c r="R26" s="356"/>
      <c r="S26" s="397"/>
      <c r="T26" s="131" t="s">
        <v>641</v>
      </c>
      <c r="U26" s="57" t="s">
        <v>8</v>
      </c>
    </row>
    <row r="27" spans="1:21" s="10" customFormat="1" ht="21" customHeight="1" thickBot="1">
      <c r="A27" s="385"/>
      <c r="B27" s="382"/>
      <c r="C27" s="390"/>
      <c r="D27" s="367"/>
      <c r="E27" s="402"/>
      <c r="F27" s="402"/>
      <c r="G27" s="402"/>
      <c r="H27" s="402"/>
      <c r="I27" s="376"/>
      <c r="J27" s="376"/>
      <c r="K27" s="376"/>
      <c r="L27" s="376"/>
      <c r="M27" s="376"/>
      <c r="N27" s="376"/>
      <c r="O27" s="376"/>
      <c r="P27" s="376"/>
      <c r="Q27" s="398"/>
      <c r="R27" s="359"/>
      <c r="S27" s="398"/>
      <c r="T27" s="133" t="s">
        <v>642</v>
      </c>
      <c r="U27" s="137" t="s">
        <v>24</v>
      </c>
    </row>
    <row r="28" spans="1:21" ht="21" customHeight="1">
      <c r="A28" s="383" t="s">
        <v>992</v>
      </c>
      <c r="B28" s="368" t="s">
        <v>102</v>
      </c>
      <c r="C28" s="388"/>
      <c r="D28" s="365" t="s">
        <v>121</v>
      </c>
      <c r="E28" s="373"/>
      <c r="F28" s="373"/>
      <c r="G28" s="373"/>
      <c r="H28" s="373"/>
      <c r="I28" s="370"/>
      <c r="J28" s="370"/>
      <c r="K28" s="370"/>
      <c r="L28" s="370"/>
      <c r="M28" s="370"/>
      <c r="N28" s="370"/>
      <c r="O28" s="370"/>
      <c r="P28" s="368">
        <f>SUM(E28:O28)</f>
        <v>0</v>
      </c>
      <c r="Q28" s="352">
        <v>20.95</v>
      </c>
      <c r="R28" s="355">
        <v>0.8</v>
      </c>
      <c r="S28" s="352">
        <f>P28*Q28*(1-R28)</f>
        <v>0</v>
      </c>
      <c r="T28" s="52" t="s">
        <v>643</v>
      </c>
      <c r="U28" s="136">
        <v>4</v>
      </c>
    </row>
    <row r="29" spans="1:21" s="10" customFormat="1" ht="21" customHeight="1">
      <c r="A29" s="384"/>
      <c r="B29" s="381"/>
      <c r="C29" s="389"/>
      <c r="D29" s="366"/>
      <c r="E29" s="369"/>
      <c r="F29" s="369"/>
      <c r="G29" s="369"/>
      <c r="H29" s="369"/>
      <c r="I29" s="401"/>
      <c r="J29" s="401"/>
      <c r="K29" s="401"/>
      <c r="L29" s="401"/>
      <c r="M29" s="401"/>
      <c r="N29" s="401"/>
      <c r="O29" s="401"/>
      <c r="P29" s="369"/>
      <c r="Q29" s="397"/>
      <c r="R29" s="356"/>
      <c r="S29" s="397"/>
      <c r="T29" s="131" t="s">
        <v>644</v>
      </c>
      <c r="U29" s="57" t="s">
        <v>210</v>
      </c>
    </row>
    <row r="30" spans="1:21" s="10" customFormat="1" ht="21" customHeight="1">
      <c r="A30" s="384"/>
      <c r="B30" s="381"/>
      <c r="C30" s="389"/>
      <c r="D30" s="366"/>
      <c r="E30" s="369"/>
      <c r="F30" s="369"/>
      <c r="G30" s="369"/>
      <c r="H30" s="369"/>
      <c r="I30" s="401"/>
      <c r="J30" s="401"/>
      <c r="K30" s="401"/>
      <c r="L30" s="401"/>
      <c r="M30" s="401"/>
      <c r="N30" s="401"/>
      <c r="O30" s="401"/>
      <c r="P30" s="369"/>
      <c r="Q30" s="397"/>
      <c r="R30" s="356"/>
      <c r="S30" s="397"/>
      <c r="T30" s="131" t="s">
        <v>645</v>
      </c>
      <c r="U30" s="57" t="s">
        <v>211</v>
      </c>
    </row>
    <row r="31" spans="1:21" s="10" customFormat="1" ht="21" customHeight="1">
      <c r="A31" s="384"/>
      <c r="B31" s="381"/>
      <c r="C31" s="389"/>
      <c r="D31" s="366"/>
      <c r="E31" s="369"/>
      <c r="F31" s="369"/>
      <c r="G31" s="369"/>
      <c r="H31" s="369"/>
      <c r="I31" s="401"/>
      <c r="J31" s="401"/>
      <c r="K31" s="401"/>
      <c r="L31" s="401"/>
      <c r="M31" s="401"/>
      <c r="N31" s="401"/>
      <c r="O31" s="401"/>
      <c r="P31" s="369"/>
      <c r="Q31" s="397"/>
      <c r="R31" s="356"/>
      <c r="S31" s="397"/>
      <c r="T31" s="131" t="s">
        <v>646</v>
      </c>
      <c r="U31" s="57" t="s">
        <v>212</v>
      </c>
    </row>
    <row r="32" spans="1:21" s="10" customFormat="1" ht="21" customHeight="1">
      <c r="A32" s="384"/>
      <c r="B32" s="381"/>
      <c r="C32" s="389"/>
      <c r="D32" s="366"/>
      <c r="E32" s="369"/>
      <c r="F32" s="369"/>
      <c r="G32" s="369"/>
      <c r="H32" s="369"/>
      <c r="I32" s="401"/>
      <c r="J32" s="401"/>
      <c r="K32" s="401"/>
      <c r="L32" s="401"/>
      <c r="M32" s="401"/>
      <c r="N32" s="401"/>
      <c r="O32" s="401"/>
      <c r="P32" s="369"/>
      <c r="Q32" s="397"/>
      <c r="R32" s="356"/>
      <c r="S32" s="397"/>
      <c r="T32" s="131" t="s">
        <v>647</v>
      </c>
      <c r="U32" s="57" t="s">
        <v>13</v>
      </c>
    </row>
    <row r="33" spans="1:21" s="10" customFormat="1" ht="21" customHeight="1">
      <c r="A33" s="383" t="s">
        <v>118</v>
      </c>
      <c r="B33" s="381"/>
      <c r="C33" s="389"/>
      <c r="D33" s="366"/>
      <c r="E33" s="370"/>
      <c r="F33" s="370"/>
      <c r="G33" s="370"/>
      <c r="H33" s="370"/>
      <c r="I33" s="373"/>
      <c r="J33" s="373">
        <v>1</v>
      </c>
      <c r="K33" s="373"/>
      <c r="L33" s="373"/>
      <c r="M33" s="373"/>
      <c r="N33" s="373"/>
      <c r="O33" s="373"/>
      <c r="P33" s="368">
        <f>SUM(I33:O33)</f>
        <v>1</v>
      </c>
      <c r="Q33" s="352">
        <v>23.95</v>
      </c>
      <c r="R33" s="355">
        <v>0.8</v>
      </c>
      <c r="S33" s="352">
        <f>P33*Q33*(1-R33)</f>
        <v>4.7899999999999991</v>
      </c>
      <c r="T33" s="131" t="s">
        <v>648</v>
      </c>
      <c r="U33" s="57" t="s">
        <v>12</v>
      </c>
    </row>
    <row r="34" spans="1:21" s="10" customFormat="1" ht="21" customHeight="1">
      <c r="A34" s="384"/>
      <c r="B34" s="381"/>
      <c r="C34" s="389"/>
      <c r="D34" s="366"/>
      <c r="E34" s="401"/>
      <c r="F34" s="401"/>
      <c r="G34" s="401"/>
      <c r="H34" s="401"/>
      <c r="I34" s="369"/>
      <c r="J34" s="369"/>
      <c r="K34" s="369"/>
      <c r="L34" s="369"/>
      <c r="M34" s="369"/>
      <c r="N34" s="369"/>
      <c r="O34" s="369"/>
      <c r="P34" s="369"/>
      <c r="Q34" s="397"/>
      <c r="R34" s="356"/>
      <c r="S34" s="397"/>
      <c r="T34" s="131" t="s">
        <v>649</v>
      </c>
      <c r="U34" s="57" t="s">
        <v>11</v>
      </c>
    </row>
    <row r="35" spans="1:21" s="10" customFormat="1" ht="21" customHeight="1">
      <c r="A35" s="384"/>
      <c r="B35" s="381"/>
      <c r="C35" s="389"/>
      <c r="D35" s="366"/>
      <c r="E35" s="401"/>
      <c r="F35" s="401"/>
      <c r="G35" s="401"/>
      <c r="H35" s="401"/>
      <c r="I35" s="369"/>
      <c r="J35" s="369"/>
      <c r="K35" s="369"/>
      <c r="L35" s="369"/>
      <c r="M35" s="369"/>
      <c r="N35" s="369"/>
      <c r="O35" s="369"/>
      <c r="P35" s="369"/>
      <c r="Q35" s="397"/>
      <c r="R35" s="356"/>
      <c r="S35" s="397"/>
      <c r="T35" s="131" t="s">
        <v>650</v>
      </c>
      <c r="U35" s="57" t="s">
        <v>10</v>
      </c>
    </row>
    <row r="36" spans="1:21" s="10" customFormat="1" ht="21" customHeight="1">
      <c r="A36" s="384"/>
      <c r="B36" s="381"/>
      <c r="C36" s="389"/>
      <c r="D36" s="366"/>
      <c r="E36" s="401"/>
      <c r="F36" s="401"/>
      <c r="G36" s="401"/>
      <c r="H36" s="401"/>
      <c r="I36" s="369"/>
      <c r="J36" s="369"/>
      <c r="K36" s="369"/>
      <c r="L36" s="369"/>
      <c r="M36" s="369"/>
      <c r="N36" s="369"/>
      <c r="O36" s="369"/>
      <c r="P36" s="369"/>
      <c r="Q36" s="397"/>
      <c r="R36" s="356"/>
      <c r="S36" s="397"/>
      <c r="T36" s="131" t="s">
        <v>651</v>
      </c>
      <c r="U36" s="57" t="s">
        <v>56</v>
      </c>
    </row>
    <row r="37" spans="1:21" s="10" customFormat="1" ht="21" customHeight="1">
      <c r="A37" s="384"/>
      <c r="B37" s="381"/>
      <c r="C37" s="389"/>
      <c r="D37" s="366"/>
      <c r="E37" s="401"/>
      <c r="F37" s="401"/>
      <c r="G37" s="401"/>
      <c r="H37" s="401"/>
      <c r="I37" s="369"/>
      <c r="J37" s="369"/>
      <c r="K37" s="369"/>
      <c r="L37" s="369"/>
      <c r="M37" s="369"/>
      <c r="N37" s="369"/>
      <c r="O37" s="369"/>
      <c r="P37" s="369"/>
      <c r="Q37" s="397"/>
      <c r="R37" s="356"/>
      <c r="S37" s="397"/>
      <c r="T37" s="131" t="s">
        <v>652</v>
      </c>
      <c r="U37" s="57" t="s">
        <v>8</v>
      </c>
    </row>
    <row r="38" spans="1:21" s="10" customFormat="1" ht="21" customHeight="1" thickBot="1">
      <c r="A38" s="385"/>
      <c r="B38" s="382"/>
      <c r="C38" s="390"/>
      <c r="D38" s="367"/>
      <c r="E38" s="402"/>
      <c r="F38" s="402"/>
      <c r="G38" s="402"/>
      <c r="H38" s="402"/>
      <c r="I38" s="376"/>
      <c r="J38" s="376"/>
      <c r="K38" s="376"/>
      <c r="L38" s="376"/>
      <c r="M38" s="376"/>
      <c r="N38" s="376"/>
      <c r="O38" s="376"/>
      <c r="P38" s="376"/>
      <c r="Q38" s="398"/>
      <c r="R38" s="359"/>
      <c r="S38" s="398"/>
      <c r="T38" s="129" t="s">
        <v>653</v>
      </c>
      <c r="U38" s="58" t="s">
        <v>24</v>
      </c>
    </row>
    <row r="39" spans="1:21" ht="21" customHeight="1">
      <c r="A39" s="383" t="s">
        <v>827</v>
      </c>
      <c r="B39" s="368" t="s">
        <v>103</v>
      </c>
      <c r="C39" s="388"/>
      <c r="D39" s="365" t="s">
        <v>121</v>
      </c>
      <c r="E39" s="373"/>
      <c r="F39" s="373"/>
      <c r="G39" s="373"/>
      <c r="H39" s="373"/>
      <c r="I39" s="370"/>
      <c r="J39" s="370"/>
      <c r="K39" s="370"/>
      <c r="L39" s="370"/>
      <c r="M39" s="370"/>
      <c r="N39" s="370"/>
      <c r="O39" s="370"/>
      <c r="P39" s="368">
        <f>SUM(E39:O39)</f>
        <v>0</v>
      </c>
      <c r="Q39" s="352">
        <v>20.95</v>
      </c>
      <c r="R39" s="355">
        <v>0.8</v>
      </c>
      <c r="S39" s="352">
        <f>P39*Q39*(1-R39)</f>
        <v>0</v>
      </c>
      <c r="T39" s="130" t="s">
        <v>621</v>
      </c>
      <c r="U39" s="135">
        <v>4</v>
      </c>
    </row>
    <row r="40" spans="1:21" s="10" customFormat="1" ht="21" customHeight="1">
      <c r="A40" s="384"/>
      <c r="B40" s="381"/>
      <c r="C40" s="389"/>
      <c r="D40" s="366"/>
      <c r="E40" s="369"/>
      <c r="F40" s="369"/>
      <c r="G40" s="369"/>
      <c r="H40" s="369"/>
      <c r="I40" s="401"/>
      <c r="J40" s="401"/>
      <c r="K40" s="401"/>
      <c r="L40" s="401"/>
      <c r="M40" s="401"/>
      <c r="N40" s="401"/>
      <c r="O40" s="401"/>
      <c r="P40" s="369"/>
      <c r="Q40" s="397"/>
      <c r="R40" s="356"/>
      <c r="S40" s="397"/>
      <c r="T40" s="60" t="s">
        <v>622</v>
      </c>
      <c r="U40" s="57" t="s">
        <v>210</v>
      </c>
    </row>
    <row r="41" spans="1:21" s="10" customFormat="1" ht="21" customHeight="1">
      <c r="A41" s="384"/>
      <c r="B41" s="381"/>
      <c r="C41" s="389"/>
      <c r="D41" s="366"/>
      <c r="E41" s="369"/>
      <c r="F41" s="369"/>
      <c r="G41" s="369"/>
      <c r="H41" s="369"/>
      <c r="I41" s="401"/>
      <c r="J41" s="401"/>
      <c r="K41" s="401"/>
      <c r="L41" s="401"/>
      <c r="M41" s="401"/>
      <c r="N41" s="401"/>
      <c r="O41" s="401"/>
      <c r="P41" s="369"/>
      <c r="Q41" s="397"/>
      <c r="R41" s="356"/>
      <c r="S41" s="397"/>
      <c r="T41" s="60" t="s">
        <v>623</v>
      </c>
      <c r="U41" s="57" t="s">
        <v>211</v>
      </c>
    </row>
    <row r="42" spans="1:21" s="10" customFormat="1" ht="21" customHeight="1">
      <c r="A42" s="384"/>
      <c r="B42" s="381"/>
      <c r="C42" s="389"/>
      <c r="D42" s="366"/>
      <c r="E42" s="369"/>
      <c r="F42" s="369"/>
      <c r="G42" s="369"/>
      <c r="H42" s="369"/>
      <c r="I42" s="401"/>
      <c r="J42" s="401"/>
      <c r="K42" s="401"/>
      <c r="L42" s="401"/>
      <c r="M42" s="401"/>
      <c r="N42" s="401"/>
      <c r="O42" s="401"/>
      <c r="P42" s="369"/>
      <c r="Q42" s="397"/>
      <c r="R42" s="356"/>
      <c r="S42" s="397"/>
      <c r="T42" s="60" t="s">
        <v>624</v>
      </c>
      <c r="U42" s="57" t="s">
        <v>212</v>
      </c>
    </row>
    <row r="43" spans="1:21" s="10" customFormat="1" ht="21" customHeight="1">
      <c r="A43" s="384"/>
      <c r="B43" s="381"/>
      <c r="C43" s="389"/>
      <c r="D43" s="366"/>
      <c r="E43" s="369"/>
      <c r="F43" s="369"/>
      <c r="G43" s="369"/>
      <c r="H43" s="369"/>
      <c r="I43" s="401"/>
      <c r="J43" s="401"/>
      <c r="K43" s="401"/>
      <c r="L43" s="401"/>
      <c r="M43" s="401"/>
      <c r="N43" s="401"/>
      <c r="O43" s="401"/>
      <c r="P43" s="369"/>
      <c r="Q43" s="397"/>
      <c r="R43" s="356"/>
      <c r="S43" s="397"/>
      <c r="T43" s="60" t="s">
        <v>625</v>
      </c>
      <c r="U43" s="57" t="s">
        <v>13</v>
      </c>
    </row>
    <row r="44" spans="1:21" s="10" customFormat="1" ht="21" customHeight="1">
      <c r="A44" s="383" t="s">
        <v>119</v>
      </c>
      <c r="B44" s="381"/>
      <c r="C44" s="389"/>
      <c r="D44" s="366"/>
      <c r="E44" s="370"/>
      <c r="F44" s="370"/>
      <c r="G44" s="370"/>
      <c r="H44" s="370"/>
      <c r="I44" s="373"/>
      <c r="J44" s="373">
        <v>10</v>
      </c>
      <c r="K44" s="373"/>
      <c r="L44" s="373"/>
      <c r="M44" s="373">
        <v>1</v>
      </c>
      <c r="N44" s="373"/>
      <c r="O44" s="373"/>
      <c r="P44" s="368">
        <f>SUM(I44:O44)</f>
        <v>11</v>
      </c>
      <c r="Q44" s="352">
        <v>23.95</v>
      </c>
      <c r="R44" s="355">
        <v>0.8</v>
      </c>
      <c r="S44" s="352">
        <f>P44*Q44*(1-R44)</f>
        <v>52.689999999999984</v>
      </c>
      <c r="T44" s="60" t="s">
        <v>626</v>
      </c>
      <c r="U44" s="57" t="s">
        <v>12</v>
      </c>
    </row>
    <row r="45" spans="1:21" s="10" customFormat="1" ht="21" customHeight="1">
      <c r="A45" s="384"/>
      <c r="B45" s="381"/>
      <c r="C45" s="389"/>
      <c r="D45" s="366"/>
      <c r="E45" s="401"/>
      <c r="F45" s="401"/>
      <c r="G45" s="401"/>
      <c r="H45" s="401"/>
      <c r="I45" s="369"/>
      <c r="J45" s="369"/>
      <c r="K45" s="369"/>
      <c r="L45" s="369"/>
      <c r="M45" s="369"/>
      <c r="N45" s="369"/>
      <c r="O45" s="369"/>
      <c r="P45" s="369"/>
      <c r="Q45" s="397"/>
      <c r="R45" s="356"/>
      <c r="S45" s="397"/>
      <c r="T45" s="60" t="s">
        <v>627</v>
      </c>
      <c r="U45" s="57" t="s">
        <v>11</v>
      </c>
    </row>
    <row r="46" spans="1:21" s="10" customFormat="1" ht="21" customHeight="1">
      <c r="A46" s="384"/>
      <c r="B46" s="381"/>
      <c r="C46" s="389"/>
      <c r="D46" s="366"/>
      <c r="E46" s="401"/>
      <c r="F46" s="401"/>
      <c r="G46" s="401"/>
      <c r="H46" s="401"/>
      <c r="I46" s="369"/>
      <c r="J46" s="369"/>
      <c r="K46" s="369"/>
      <c r="L46" s="369"/>
      <c r="M46" s="369"/>
      <c r="N46" s="369"/>
      <c r="O46" s="369"/>
      <c r="P46" s="369"/>
      <c r="Q46" s="397"/>
      <c r="R46" s="356"/>
      <c r="S46" s="397"/>
      <c r="T46" s="60" t="s">
        <v>628</v>
      </c>
      <c r="U46" s="57" t="s">
        <v>10</v>
      </c>
    </row>
    <row r="47" spans="1:21" s="10" customFormat="1" ht="21" customHeight="1">
      <c r="A47" s="384"/>
      <c r="B47" s="381"/>
      <c r="C47" s="389"/>
      <c r="D47" s="366"/>
      <c r="E47" s="401"/>
      <c r="F47" s="401"/>
      <c r="G47" s="401"/>
      <c r="H47" s="401"/>
      <c r="I47" s="369"/>
      <c r="J47" s="369"/>
      <c r="K47" s="369"/>
      <c r="L47" s="369"/>
      <c r="M47" s="369"/>
      <c r="N47" s="369"/>
      <c r="O47" s="369"/>
      <c r="P47" s="369"/>
      <c r="Q47" s="397"/>
      <c r="R47" s="356"/>
      <c r="S47" s="397"/>
      <c r="T47" s="60" t="s">
        <v>629</v>
      </c>
      <c r="U47" s="57" t="s">
        <v>56</v>
      </c>
    </row>
    <row r="48" spans="1:21" s="10" customFormat="1" ht="21" customHeight="1">
      <c r="A48" s="384"/>
      <c r="B48" s="381"/>
      <c r="C48" s="389"/>
      <c r="D48" s="366"/>
      <c r="E48" s="401"/>
      <c r="F48" s="401"/>
      <c r="G48" s="401"/>
      <c r="H48" s="401"/>
      <c r="I48" s="369"/>
      <c r="J48" s="369"/>
      <c r="K48" s="369"/>
      <c r="L48" s="369"/>
      <c r="M48" s="369"/>
      <c r="N48" s="369"/>
      <c r="O48" s="369"/>
      <c r="P48" s="369"/>
      <c r="Q48" s="397"/>
      <c r="R48" s="356"/>
      <c r="S48" s="397"/>
      <c r="T48" s="60" t="s">
        <v>630</v>
      </c>
      <c r="U48" s="57" t="s">
        <v>8</v>
      </c>
    </row>
    <row r="49" spans="1:21" s="10" customFormat="1" ht="21" customHeight="1" thickBot="1">
      <c r="A49" s="385"/>
      <c r="B49" s="382"/>
      <c r="C49" s="390"/>
      <c r="D49" s="367"/>
      <c r="E49" s="402"/>
      <c r="F49" s="402"/>
      <c r="G49" s="402"/>
      <c r="H49" s="402"/>
      <c r="I49" s="376"/>
      <c r="J49" s="376"/>
      <c r="K49" s="376"/>
      <c r="L49" s="376"/>
      <c r="M49" s="376"/>
      <c r="N49" s="376"/>
      <c r="O49" s="376"/>
      <c r="P49" s="376"/>
      <c r="Q49" s="398"/>
      <c r="R49" s="359"/>
      <c r="S49" s="398"/>
      <c r="T49" s="60" t="s">
        <v>631</v>
      </c>
      <c r="U49" s="57" t="s">
        <v>24</v>
      </c>
    </row>
    <row r="50" spans="1:21" ht="24" customHeight="1">
      <c r="A50" s="395" t="s">
        <v>74</v>
      </c>
      <c r="B50" s="391"/>
      <c r="C50" s="391"/>
      <c r="D50" s="391"/>
      <c r="E50" s="127"/>
      <c r="F50" s="127"/>
      <c r="G50" s="127"/>
      <c r="H50" s="127"/>
      <c r="I50" s="127"/>
      <c r="J50" s="127"/>
      <c r="K50" s="127"/>
      <c r="L50" s="127"/>
      <c r="M50" s="127"/>
      <c r="N50" s="127"/>
      <c r="O50" s="127"/>
      <c r="P50" s="127"/>
      <c r="Q50" s="148"/>
      <c r="R50" s="149"/>
      <c r="S50" s="148"/>
      <c r="T50" s="391"/>
      <c r="U50" s="392"/>
    </row>
    <row r="51" spans="1:21" ht="12.75" customHeight="1">
      <c r="A51" s="338" t="s">
        <v>39</v>
      </c>
      <c r="B51" s="327" t="s">
        <v>91</v>
      </c>
      <c r="C51" s="327" t="s">
        <v>37</v>
      </c>
      <c r="D51" s="327" t="s">
        <v>38</v>
      </c>
      <c r="E51" s="327">
        <v>4</v>
      </c>
      <c r="F51" s="327" t="s">
        <v>16</v>
      </c>
      <c r="G51" s="327" t="s">
        <v>15</v>
      </c>
      <c r="H51" s="327" t="s">
        <v>14</v>
      </c>
      <c r="I51" s="327" t="s">
        <v>13</v>
      </c>
      <c r="J51" s="327" t="s">
        <v>12</v>
      </c>
      <c r="K51" s="327" t="s">
        <v>11</v>
      </c>
      <c r="L51" s="327" t="s">
        <v>10</v>
      </c>
      <c r="M51" s="327" t="s">
        <v>9</v>
      </c>
      <c r="N51" s="327" t="s">
        <v>8</v>
      </c>
      <c r="O51" s="327" t="s">
        <v>24</v>
      </c>
      <c r="P51" s="327" t="s">
        <v>7</v>
      </c>
      <c r="Q51" s="455" t="s">
        <v>995</v>
      </c>
      <c r="R51" s="457" t="s">
        <v>995</v>
      </c>
      <c r="S51" s="455" t="s">
        <v>995</v>
      </c>
      <c r="T51" s="327" t="s">
        <v>115</v>
      </c>
      <c r="U51" s="313" t="s">
        <v>116</v>
      </c>
    </row>
    <row r="52" spans="1:21" ht="12.75" customHeight="1" thickBot="1">
      <c r="A52" s="396"/>
      <c r="B52" s="387"/>
      <c r="C52" s="393"/>
      <c r="D52" s="386"/>
      <c r="E52" s="386"/>
      <c r="F52" s="386"/>
      <c r="G52" s="386"/>
      <c r="H52" s="386"/>
      <c r="I52" s="386"/>
      <c r="J52" s="386"/>
      <c r="K52" s="386"/>
      <c r="L52" s="386"/>
      <c r="M52" s="386"/>
      <c r="N52" s="386"/>
      <c r="O52" s="386"/>
      <c r="P52" s="386"/>
      <c r="Q52" s="456"/>
      <c r="R52" s="458"/>
      <c r="S52" s="456"/>
      <c r="T52" s="393"/>
      <c r="U52" s="394"/>
    </row>
    <row r="53" spans="1:21" s="12" customFormat="1" ht="21" customHeight="1">
      <c r="A53" s="383" t="s">
        <v>829</v>
      </c>
      <c r="B53" s="368" t="s">
        <v>103</v>
      </c>
      <c r="C53" s="388"/>
      <c r="D53" s="365" t="s">
        <v>123</v>
      </c>
      <c r="E53" s="373"/>
      <c r="F53" s="373"/>
      <c r="G53" s="373"/>
      <c r="H53" s="373"/>
      <c r="I53" s="370"/>
      <c r="J53" s="370"/>
      <c r="K53" s="370"/>
      <c r="L53" s="370"/>
      <c r="M53" s="370"/>
      <c r="N53" s="370"/>
      <c r="O53" s="370"/>
      <c r="P53" s="368">
        <f>SUM(E53:O53)</f>
        <v>0</v>
      </c>
      <c r="Q53" s="352">
        <v>46.95</v>
      </c>
      <c r="R53" s="355">
        <v>0.8</v>
      </c>
      <c r="S53" s="352">
        <f>P53*Q53*(1-R53)</f>
        <v>0</v>
      </c>
      <c r="T53" s="52" t="s">
        <v>654</v>
      </c>
      <c r="U53" s="136">
        <v>4</v>
      </c>
    </row>
    <row r="54" spans="1:21" s="10" customFormat="1" ht="21">
      <c r="A54" s="384"/>
      <c r="B54" s="381"/>
      <c r="C54" s="389"/>
      <c r="D54" s="366"/>
      <c r="E54" s="369"/>
      <c r="F54" s="369"/>
      <c r="G54" s="369"/>
      <c r="H54" s="369"/>
      <c r="I54" s="401"/>
      <c r="J54" s="401"/>
      <c r="K54" s="401"/>
      <c r="L54" s="401"/>
      <c r="M54" s="401"/>
      <c r="N54" s="401"/>
      <c r="O54" s="401"/>
      <c r="P54" s="369"/>
      <c r="Q54" s="397"/>
      <c r="R54" s="356"/>
      <c r="S54" s="397"/>
      <c r="T54" s="131" t="s">
        <v>655</v>
      </c>
      <c r="U54" s="57" t="s">
        <v>210</v>
      </c>
    </row>
    <row r="55" spans="1:21" s="10" customFormat="1" ht="21" customHeight="1">
      <c r="A55" s="384"/>
      <c r="B55" s="381"/>
      <c r="C55" s="389"/>
      <c r="D55" s="366"/>
      <c r="E55" s="369"/>
      <c r="F55" s="369"/>
      <c r="G55" s="369"/>
      <c r="H55" s="369"/>
      <c r="I55" s="401"/>
      <c r="J55" s="401"/>
      <c r="K55" s="401"/>
      <c r="L55" s="401"/>
      <c r="M55" s="401"/>
      <c r="N55" s="401"/>
      <c r="O55" s="401"/>
      <c r="P55" s="369"/>
      <c r="Q55" s="397"/>
      <c r="R55" s="356"/>
      <c r="S55" s="397"/>
      <c r="T55" s="131" t="s">
        <v>656</v>
      </c>
      <c r="U55" s="57" t="s">
        <v>211</v>
      </c>
    </row>
    <row r="56" spans="1:21" s="10" customFormat="1" ht="21" customHeight="1">
      <c r="A56" s="384"/>
      <c r="B56" s="381"/>
      <c r="C56" s="389"/>
      <c r="D56" s="366"/>
      <c r="E56" s="369"/>
      <c r="F56" s="369"/>
      <c r="G56" s="369"/>
      <c r="H56" s="369"/>
      <c r="I56" s="401"/>
      <c r="J56" s="401"/>
      <c r="K56" s="401"/>
      <c r="L56" s="401"/>
      <c r="M56" s="401"/>
      <c r="N56" s="401"/>
      <c r="O56" s="401"/>
      <c r="P56" s="369"/>
      <c r="Q56" s="397"/>
      <c r="R56" s="356"/>
      <c r="S56" s="397"/>
      <c r="T56" s="131" t="s">
        <v>657</v>
      </c>
      <c r="U56" s="57" t="s">
        <v>212</v>
      </c>
    </row>
    <row r="57" spans="1:21" s="10" customFormat="1" ht="21">
      <c r="A57" s="384"/>
      <c r="B57" s="381"/>
      <c r="C57" s="389"/>
      <c r="D57" s="366"/>
      <c r="E57" s="369"/>
      <c r="F57" s="369"/>
      <c r="G57" s="369"/>
      <c r="H57" s="369"/>
      <c r="I57" s="401"/>
      <c r="J57" s="401"/>
      <c r="K57" s="401"/>
      <c r="L57" s="401"/>
      <c r="M57" s="401"/>
      <c r="N57" s="401"/>
      <c r="O57" s="401"/>
      <c r="P57" s="369"/>
      <c r="Q57" s="397"/>
      <c r="R57" s="356"/>
      <c r="S57" s="397"/>
      <c r="T57" s="131" t="s">
        <v>658</v>
      </c>
      <c r="U57" s="57" t="s">
        <v>13</v>
      </c>
    </row>
    <row r="58" spans="1:21" s="10" customFormat="1" ht="21" customHeight="1">
      <c r="A58" s="383" t="s">
        <v>76</v>
      </c>
      <c r="B58" s="381"/>
      <c r="C58" s="389"/>
      <c r="D58" s="366"/>
      <c r="E58" s="370"/>
      <c r="F58" s="370"/>
      <c r="G58" s="370"/>
      <c r="H58" s="370"/>
      <c r="I58" s="373"/>
      <c r="J58" s="373"/>
      <c r="K58" s="373"/>
      <c r="L58" s="373"/>
      <c r="M58" s="373"/>
      <c r="N58" s="373"/>
      <c r="O58" s="373"/>
      <c r="P58" s="368">
        <f>SUM(I58:O58)</f>
        <v>0</v>
      </c>
      <c r="Q58" s="352">
        <v>49.95</v>
      </c>
      <c r="R58" s="355">
        <v>0.8</v>
      </c>
      <c r="S58" s="352">
        <f>P58*Q58*(1-R58)</f>
        <v>0</v>
      </c>
      <c r="T58" s="131" t="s">
        <v>659</v>
      </c>
      <c r="U58" s="57" t="s">
        <v>12</v>
      </c>
    </row>
    <row r="59" spans="1:21" s="10" customFormat="1" ht="21" customHeight="1">
      <c r="A59" s="384"/>
      <c r="B59" s="381"/>
      <c r="C59" s="389"/>
      <c r="D59" s="366"/>
      <c r="E59" s="401"/>
      <c r="F59" s="401"/>
      <c r="G59" s="401"/>
      <c r="H59" s="401"/>
      <c r="I59" s="369"/>
      <c r="J59" s="369"/>
      <c r="K59" s="369"/>
      <c r="L59" s="369"/>
      <c r="M59" s="369"/>
      <c r="N59" s="369"/>
      <c r="O59" s="369"/>
      <c r="P59" s="369"/>
      <c r="Q59" s="397"/>
      <c r="R59" s="356"/>
      <c r="S59" s="397"/>
      <c r="T59" s="131" t="s">
        <v>660</v>
      </c>
      <c r="U59" s="57" t="s">
        <v>11</v>
      </c>
    </row>
    <row r="60" spans="1:21" s="10" customFormat="1" ht="21">
      <c r="A60" s="384"/>
      <c r="B60" s="381"/>
      <c r="C60" s="389"/>
      <c r="D60" s="366"/>
      <c r="E60" s="401"/>
      <c r="F60" s="401"/>
      <c r="G60" s="401"/>
      <c r="H60" s="401"/>
      <c r="I60" s="369"/>
      <c r="J60" s="369"/>
      <c r="K60" s="369"/>
      <c r="L60" s="369"/>
      <c r="M60" s="369"/>
      <c r="N60" s="369"/>
      <c r="O60" s="369"/>
      <c r="P60" s="369"/>
      <c r="Q60" s="397"/>
      <c r="R60" s="356"/>
      <c r="S60" s="397"/>
      <c r="T60" s="131" t="s">
        <v>661</v>
      </c>
      <c r="U60" s="57" t="s">
        <v>10</v>
      </c>
    </row>
    <row r="61" spans="1:21" s="10" customFormat="1" ht="21" customHeight="1">
      <c r="A61" s="384"/>
      <c r="B61" s="381"/>
      <c r="C61" s="389"/>
      <c r="D61" s="366"/>
      <c r="E61" s="401"/>
      <c r="F61" s="401"/>
      <c r="G61" s="401"/>
      <c r="H61" s="401"/>
      <c r="I61" s="369"/>
      <c r="J61" s="369"/>
      <c r="K61" s="369"/>
      <c r="L61" s="369"/>
      <c r="M61" s="369"/>
      <c r="N61" s="369"/>
      <c r="O61" s="369"/>
      <c r="P61" s="369"/>
      <c r="Q61" s="397"/>
      <c r="R61" s="356"/>
      <c r="S61" s="397"/>
      <c r="T61" s="131" t="s">
        <v>662</v>
      </c>
      <c r="U61" s="57" t="s">
        <v>56</v>
      </c>
    </row>
    <row r="62" spans="1:21" s="10" customFormat="1" ht="21" customHeight="1">
      <c r="A62" s="384"/>
      <c r="B62" s="381"/>
      <c r="C62" s="389"/>
      <c r="D62" s="366"/>
      <c r="E62" s="401"/>
      <c r="F62" s="401"/>
      <c r="G62" s="401"/>
      <c r="H62" s="401"/>
      <c r="I62" s="369"/>
      <c r="J62" s="369"/>
      <c r="K62" s="369"/>
      <c r="L62" s="369"/>
      <c r="M62" s="369"/>
      <c r="N62" s="369"/>
      <c r="O62" s="369"/>
      <c r="P62" s="369"/>
      <c r="Q62" s="397"/>
      <c r="R62" s="356"/>
      <c r="S62" s="397"/>
      <c r="T62" s="131" t="s">
        <v>663</v>
      </c>
      <c r="U62" s="57" t="s">
        <v>8</v>
      </c>
    </row>
    <row r="63" spans="1:21" s="10" customFormat="1" ht="21" customHeight="1" thickBot="1">
      <c r="A63" s="385"/>
      <c r="B63" s="382"/>
      <c r="C63" s="390"/>
      <c r="D63" s="367"/>
      <c r="E63" s="402"/>
      <c r="F63" s="402"/>
      <c r="G63" s="402"/>
      <c r="H63" s="402"/>
      <c r="I63" s="376"/>
      <c r="J63" s="376"/>
      <c r="K63" s="376"/>
      <c r="L63" s="376"/>
      <c r="M63" s="376"/>
      <c r="N63" s="376"/>
      <c r="O63" s="376"/>
      <c r="P63" s="376"/>
      <c r="Q63" s="398"/>
      <c r="R63" s="359"/>
      <c r="S63" s="398"/>
      <c r="T63" s="129" t="s">
        <v>664</v>
      </c>
      <c r="U63" s="58" t="s">
        <v>24</v>
      </c>
    </row>
    <row r="64" spans="1:21" ht="21" customHeight="1">
      <c r="A64" s="383" t="s">
        <v>828</v>
      </c>
      <c r="B64" s="368" t="s">
        <v>775</v>
      </c>
      <c r="C64" s="388"/>
      <c r="D64" s="365" t="s">
        <v>124</v>
      </c>
      <c r="E64" s="462"/>
      <c r="F64" s="462"/>
      <c r="G64" s="462"/>
      <c r="H64" s="462"/>
      <c r="I64" s="459"/>
      <c r="J64" s="459"/>
      <c r="K64" s="459"/>
      <c r="L64" s="459"/>
      <c r="M64" s="459"/>
      <c r="N64" s="459"/>
      <c r="O64" s="459"/>
      <c r="P64" s="368">
        <f>SUM(E64:O64)</f>
        <v>0</v>
      </c>
      <c r="Q64" s="352">
        <v>46.95</v>
      </c>
      <c r="R64" s="355">
        <v>0.8</v>
      </c>
      <c r="S64" s="352">
        <f>P64*Q64*(1-R64)</f>
        <v>0</v>
      </c>
      <c r="T64" s="130" t="s">
        <v>665</v>
      </c>
      <c r="U64" s="135">
        <v>4</v>
      </c>
    </row>
    <row r="65" spans="1:21" s="10" customFormat="1" ht="21" customHeight="1">
      <c r="A65" s="384"/>
      <c r="B65" s="381"/>
      <c r="C65" s="389"/>
      <c r="D65" s="366"/>
      <c r="E65" s="463"/>
      <c r="F65" s="463"/>
      <c r="G65" s="463"/>
      <c r="H65" s="463"/>
      <c r="I65" s="460"/>
      <c r="J65" s="460"/>
      <c r="K65" s="460"/>
      <c r="L65" s="460"/>
      <c r="M65" s="460"/>
      <c r="N65" s="460"/>
      <c r="O65" s="460"/>
      <c r="P65" s="369"/>
      <c r="Q65" s="397"/>
      <c r="R65" s="356"/>
      <c r="S65" s="397"/>
      <c r="T65" s="60" t="s">
        <v>666</v>
      </c>
      <c r="U65" s="57" t="s">
        <v>210</v>
      </c>
    </row>
    <row r="66" spans="1:21" s="10" customFormat="1" ht="21" customHeight="1">
      <c r="A66" s="384"/>
      <c r="B66" s="381"/>
      <c r="C66" s="389"/>
      <c r="D66" s="366"/>
      <c r="E66" s="463"/>
      <c r="F66" s="463"/>
      <c r="G66" s="463"/>
      <c r="H66" s="463"/>
      <c r="I66" s="460"/>
      <c r="J66" s="460"/>
      <c r="K66" s="460"/>
      <c r="L66" s="460"/>
      <c r="M66" s="460"/>
      <c r="N66" s="460"/>
      <c r="O66" s="460"/>
      <c r="P66" s="369"/>
      <c r="Q66" s="397"/>
      <c r="R66" s="356"/>
      <c r="S66" s="397"/>
      <c r="T66" s="60" t="s">
        <v>667</v>
      </c>
      <c r="U66" s="57" t="s">
        <v>211</v>
      </c>
    </row>
    <row r="67" spans="1:21" s="10" customFormat="1" ht="21" customHeight="1">
      <c r="A67" s="384"/>
      <c r="B67" s="381"/>
      <c r="C67" s="389"/>
      <c r="D67" s="366"/>
      <c r="E67" s="463"/>
      <c r="F67" s="463"/>
      <c r="G67" s="463"/>
      <c r="H67" s="463"/>
      <c r="I67" s="460"/>
      <c r="J67" s="460"/>
      <c r="K67" s="460"/>
      <c r="L67" s="460"/>
      <c r="M67" s="460"/>
      <c r="N67" s="460"/>
      <c r="O67" s="460"/>
      <c r="P67" s="369"/>
      <c r="Q67" s="397"/>
      <c r="R67" s="356"/>
      <c r="S67" s="397"/>
      <c r="T67" s="60" t="s">
        <v>668</v>
      </c>
      <c r="U67" s="57" t="s">
        <v>212</v>
      </c>
    </row>
    <row r="68" spans="1:21" s="10" customFormat="1" ht="21" customHeight="1">
      <c r="A68" s="384"/>
      <c r="B68" s="381"/>
      <c r="C68" s="389"/>
      <c r="D68" s="366"/>
      <c r="E68" s="464"/>
      <c r="F68" s="464"/>
      <c r="G68" s="464"/>
      <c r="H68" s="464"/>
      <c r="I68" s="465"/>
      <c r="J68" s="465"/>
      <c r="K68" s="465"/>
      <c r="L68" s="465"/>
      <c r="M68" s="465"/>
      <c r="N68" s="465"/>
      <c r="O68" s="465"/>
      <c r="P68" s="369"/>
      <c r="Q68" s="397"/>
      <c r="R68" s="356"/>
      <c r="S68" s="397"/>
      <c r="T68" s="60" t="s">
        <v>669</v>
      </c>
      <c r="U68" s="57" t="s">
        <v>13</v>
      </c>
    </row>
    <row r="69" spans="1:21" s="10" customFormat="1" ht="21" customHeight="1">
      <c r="A69" s="383" t="s">
        <v>75</v>
      </c>
      <c r="B69" s="381"/>
      <c r="C69" s="389"/>
      <c r="D69" s="366"/>
      <c r="E69" s="459"/>
      <c r="F69" s="459"/>
      <c r="G69" s="459"/>
      <c r="H69" s="459"/>
      <c r="I69" s="462"/>
      <c r="J69" s="462"/>
      <c r="K69" s="462"/>
      <c r="L69" s="462"/>
      <c r="M69" s="462"/>
      <c r="N69" s="462"/>
      <c r="O69" s="462"/>
      <c r="P69" s="368">
        <f>SUM(I69:O69)</f>
        <v>0</v>
      </c>
      <c r="Q69" s="352">
        <v>49.95</v>
      </c>
      <c r="R69" s="355">
        <v>0.8</v>
      </c>
      <c r="S69" s="352">
        <f>P69*Q69*(1-R69)</f>
        <v>0</v>
      </c>
      <c r="T69" s="60" t="s">
        <v>670</v>
      </c>
      <c r="U69" s="57" t="s">
        <v>12</v>
      </c>
    </row>
    <row r="70" spans="1:21" s="10" customFormat="1" ht="21" customHeight="1">
      <c r="A70" s="384"/>
      <c r="B70" s="381"/>
      <c r="C70" s="389"/>
      <c r="D70" s="366"/>
      <c r="E70" s="460"/>
      <c r="F70" s="460"/>
      <c r="G70" s="460"/>
      <c r="H70" s="460"/>
      <c r="I70" s="463"/>
      <c r="J70" s="463"/>
      <c r="K70" s="463"/>
      <c r="L70" s="463"/>
      <c r="M70" s="463"/>
      <c r="N70" s="463"/>
      <c r="O70" s="463"/>
      <c r="P70" s="369"/>
      <c r="Q70" s="397"/>
      <c r="R70" s="356"/>
      <c r="S70" s="397"/>
      <c r="T70" s="60" t="s">
        <v>671</v>
      </c>
      <c r="U70" s="57" t="s">
        <v>11</v>
      </c>
    </row>
    <row r="71" spans="1:21" s="10" customFormat="1" ht="21" customHeight="1">
      <c r="A71" s="384"/>
      <c r="B71" s="381"/>
      <c r="C71" s="389"/>
      <c r="D71" s="366"/>
      <c r="E71" s="460"/>
      <c r="F71" s="460"/>
      <c r="G71" s="460"/>
      <c r="H71" s="460"/>
      <c r="I71" s="463"/>
      <c r="J71" s="463"/>
      <c r="K71" s="463"/>
      <c r="L71" s="463"/>
      <c r="M71" s="463"/>
      <c r="N71" s="463"/>
      <c r="O71" s="463"/>
      <c r="P71" s="369"/>
      <c r="Q71" s="397"/>
      <c r="R71" s="356"/>
      <c r="S71" s="397"/>
      <c r="T71" s="60" t="s">
        <v>672</v>
      </c>
      <c r="U71" s="57" t="s">
        <v>10</v>
      </c>
    </row>
    <row r="72" spans="1:21" s="10" customFormat="1" ht="21" customHeight="1">
      <c r="A72" s="384"/>
      <c r="B72" s="381"/>
      <c r="C72" s="389"/>
      <c r="D72" s="366"/>
      <c r="E72" s="460"/>
      <c r="F72" s="460"/>
      <c r="G72" s="460"/>
      <c r="H72" s="460"/>
      <c r="I72" s="463"/>
      <c r="J72" s="463"/>
      <c r="K72" s="463"/>
      <c r="L72" s="463"/>
      <c r="M72" s="463"/>
      <c r="N72" s="463"/>
      <c r="O72" s="463"/>
      <c r="P72" s="369"/>
      <c r="Q72" s="397"/>
      <c r="R72" s="356"/>
      <c r="S72" s="397"/>
      <c r="T72" s="60" t="s">
        <v>673</v>
      </c>
      <c r="U72" s="57" t="s">
        <v>56</v>
      </c>
    </row>
    <row r="73" spans="1:21" s="10" customFormat="1" ht="21" customHeight="1">
      <c r="A73" s="384"/>
      <c r="B73" s="381"/>
      <c r="C73" s="389"/>
      <c r="D73" s="366"/>
      <c r="E73" s="460"/>
      <c r="F73" s="460"/>
      <c r="G73" s="460"/>
      <c r="H73" s="460"/>
      <c r="I73" s="463"/>
      <c r="J73" s="463"/>
      <c r="K73" s="463"/>
      <c r="L73" s="463"/>
      <c r="M73" s="463"/>
      <c r="N73" s="463"/>
      <c r="O73" s="463"/>
      <c r="P73" s="369"/>
      <c r="Q73" s="397"/>
      <c r="R73" s="356"/>
      <c r="S73" s="397"/>
      <c r="T73" s="60" t="s">
        <v>674</v>
      </c>
      <c r="U73" s="57" t="s">
        <v>8</v>
      </c>
    </row>
    <row r="74" spans="1:21" s="10" customFormat="1" ht="21" customHeight="1" thickBot="1">
      <c r="A74" s="385"/>
      <c r="B74" s="382"/>
      <c r="C74" s="390"/>
      <c r="D74" s="367"/>
      <c r="E74" s="461"/>
      <c r="F74" s="461"/>
      <c r="G74" s="461"/>
      <c r="H74" s="461"/>
      <c r="I74" s="466"/>
      <c r="J74" s="466"/>
      <c r="K74" s="466"/>
      <c r="L74" s="466"/>
      <c r="M74" s="466"/>
      <c r="N74" s="466"/>
      <c r="O74" s="466"/>
      <c r="P74" s="376"/>
      <c r="Q74" s="398"/>
      <c r="R74" s="359"/>
      <c r="S74" s="398"/>
      <c r="T74" s="30" t="s">
        <v>675</v>
      </c>
      <c r="U74" s="58" t="s">
        <v>24</v>
      </c>
    </row>
    <row r="75" spans="1:21" s="180" customFormat="1" ht="22.5" customHeight="1" thickBot="1">
      <c r="A75" s="186"/>
      <c r="B75" s="186"/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55">
        <f>SUM(P17:P74)</f>
        <v>13</v>
      </c>
      <c r="Q75" s="187"/>
      <c r="R75" s="188"/>
      <c r="S75" s="189">
        <f>SUM(S17:S74)</f>
        <v>62.269999999999982</v>
      </c>
      <c r="T75" s="186"/>
      <c r="U75" s="186"/>
    </row>
    <row r="76" spans="1:21" ht="12.75" customHeight="1"/>
    <row r="77" spans="1:21" ht="12.75" customHeight="1"/>
    <row r="78" spans="1:21" ht="12.75" customHeight="1"/>
    <row r="79" spans="1:21" ht="12.75" customHeight="1"/>
    <row r="80" spans="1:21" ht="12.75" customHeight="1"/>
    <row r="81" ht="12.75" customHeight="1"/>
    <row r="82" ht="12.75" customHeight="1"/>
    <row r="83" ht="12.75" customHeight="1"/>
    <row r="84" ht="12.75" customHeight="1"/>
    <row r="85" ht="13.1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</sheetData>
  <mergeCells count="221">
    <mergeCell ref="A69:A74"/>
    <mergeCell ref="P69:P74"/>
    <mergeCell ref="A64:A68"/>
    <mergeCell ref="E64:E68"/>
    <mergeCell ref="F64:F68"/>
    <mergeCell ref="G64:G68"/>
    <mergeCell ref="O69:O74"/>
    <mergeCell ref="N64:N68"/>
    <mergeCell ref="O64:O68"/>
    <mergeCell ref="E69:E74"/>
    <mergeCell ref="F69:F74"/>
    <mergeCell ref="G69:G74"/>
    <mergeCell ref="M64:M68"/>
    <mergeCell ref="M69:M74"/>
    <mergeCell ref="N69:N74"/>
    <mergeCell ref="A58:A63"/>
    <mergeCell ref="E58:E63"/>
    <mergeCell ref="F58:F63"/>
    <mergeCell ref="G58:G63"/>
    <mergeCell ref="H58:H63"/>
    <mergeCell ref="I58:I63"/>
    <mergeCell ref="J58:J63"/>
    <mergeCell ref="K58:K63"/>
    <mergeCell ref="L58:L63"/>
    <mergeCell ref="D53:D63"/>
    <mergeCell ref="A53:A57"/>
    <mergeCell ref="E53:E57"/>
    <mergeCell ref="F53:F57"/>
    <mergeCell ref="G53:G57"/>
    <mergeCell ref="B53:B63"/>
    <mergeCell ref="C53:C63"/>
    <mergeCell ref="H53:H57"/>
    <mergeCell ref="I53:I57"/>
    <mergeCell ref="J53:J57"/>
    <mergeCell ref="K53:K57"/>
    <mergeCell ref="L53:L57"/>
    <mergeCell ref="A39:A43"/>
    <mergeCell ref="E39:E43"/>
    <mergeCell ref="F39:F43"/>
    <mergeCell ref="G39:G43"/>
    <mergeCell ref="H39:H43"/>
    <mergeCell ref="I39:I43"/>
    <mergeCell ref="J39:J43"/>
    <mergeCell ref="K39:K43"/>
    <mergeCell ref="M39:M43"/>
    <mergeCell ref="A44:A49"/>
    <mergeCell ref="E44:E49"/>
    <mergeCell ref="F44:F49"/>
    <mergeCell ref="G44:G49"/>
    <mergeCell ref="H44:H49"/>
    <mergeCell ref="I44:I49"/>
    <mergeCell ref="J44:J49"/>
    <mergeCell ref="K44:K49"/>
    <mergeCell ref="L44:L49"/>
    <mergeCell ref="A22:A27"/>
    <mergeCell ref="E22:E27"/>
    <mergeCell ref="F22:F27"/>
    <mergeCell ref="G22:G27"/>
    <mergeCell ref="H22:H27"/>
    <mergeCell ref="K22:K27"/>
    <mergeCell ref="P28:P32"/>
    <mergeCell ref="A33:A38"/>
    <mergeCell ref="E33:E38"/>
    <mergeCell ref="F33:F38"/>
    <mergeCell ref="G33:G38"/>
    <mergeCell ref="H33:H38"/>
    <mergeCell ref="I33:I38"/>
    <mergeCell ref="J33:J38"/>
    <mergeCell ref="K33:K38"/>
    <mergeCell ref="L33:L38"/>
    <mergeCell ref="M33:M38"/>
    <mergeCell ref="N33:N38"/>
    <mergeCell ref="O33:O38"/>
    <mergeCell ref="P33:P38"/>
    <mergeCell ref="A28:A32"/>
    <mergeCell ref="E28:E32"/>
    <mergeCell ref="F28:F32"/>
    <mergeCell ref="G28:G32"/>
    <mergeCell ref="A17:A21"/>
    <mergeCell ref="E17:E21"/>
    <mergeCell ref="F17:F21"/>
    <mergeCell ref="G17:G21"/>
    <mergeCell ref="H17:H21"/>
    <mergeCell ref="I17:I21"/>
    <mergeCell ref="J17:J21"/>
    <mergeCell ref="K17:K21"/>
    <mergeCell ref="L17:L21"/>
    <mergeCell ref="M44:M49"/>
    <mergeCell ref="N44:N49"/>
    <mergeCell ref="O44:O49"/>
    <mergeCell ref="P44:P49"/>
    <mergeCell ref="N39:N43"/>
    <mergeCell ref="H69:H74"/>
    <mergeCell ref="H64:H68"/>
    <mergeCell ref="I64:I68"/>
    <mergeCell ref="J64:J68"/>
    <mergeCell ref="K64:K68"/>
    <mergeCell ref="L64:L68"/>
    <mergeCell ref="J69:J74"/>
    <mergeCell ref="K69:K74"/>
    <mergeCell ref="L69:L74"/>
    <mergeCell ref="I69:I74"/>
    <mergeCell ref="O39:O43"/>
    <mergeCell ref="P39:P43"/>
    <mergeCell ref="A14:D14"/>
    <mergeCell ref="A15:A16"/>
    <mergeCell ref="B15:B16"/>
    <mergeCell ref="C15:C16"/>
    <mergeCell ref="D15:D16"/>
    <mergeCell ref="T51:T52"/>
    <mergeCell ref="U51:U52"/>
    <mergeCell ref="E15:E16"/>
    <mergeCell ref="F15:F16"/>
    <mergeCell ref="G15:G16"/>
    <mergeCell ref="H15:H16"/>
    <mergeCell ref="I15:I16"/>
    <mergeCell ref="O15:O16"/>
    <mergeCell ref="P15:P16"/>
    <mergeCell ref="J15:J16"/>
    <mergeCell ref="K15:K16"/>
    <mergeCell ref="L15:L16"/>
    <mergeCell ref="M15:M16"/>
    <mergeCell ref="N15:N16"/>
    <mergeCell ref="B17:B27"/>
    <mergeCell ref="C17:C27"/>
    <mergeCell ref="U15:U16"/>
    <mergeCell ref="I22:I27"/>
    <mergeCell ref="J22:J27"/>
    <mergeCell ref="A50:D50"/>
    <mergeCell ref="A51:A52"/>
    <mergeCell ref="C51:C52"/>
    <mergeCell ref="D51:D52"/>
    <mergeCell ref="E51:E52"/>
    <mergeCell ref="O51:O52"/>
    <mergeCell ref="P51:P52"/>
    <mergeCell ref="I51:I52"/>
    <mergeCell ref="J51:J52"/>
    <mergeCell ref="K51:K52"/>
    <mergeCell ref="L51:L52"/>
    <mergeCell ref="N51:N52"/>
    <mergeCell ref="B51:B52"/>
    <mergeCell ref="F51:F52"/>
    <mergeCell ref="G51:G52"/>
    <mergeCell ref="H51:H52"/>
    <mergeCell ref="M51:M52"/>
    <mergeCell ref="T14:U14"/>
    <mergeCell ref="R15:R16"/>
    <mergeCell ref="R33:R38"/>
    <mergeCell ref="R39:R43"/>
    <mergeCell ref="Q15:Q16"/>
    <mergeCell ref="Q17:Q21"/>
    <mergeCell ref="Q22:Q27"/>
    <mergeCell ref="Q28:Q32"/>
    <mergeCell ref="Q33:Q38"/>
    <mergeCell ref="Q39:Q43"/>
    <mergeCell ref="L28:L32"/>
    <mergeCell ref="L39:L43"/>
    <mergeCell ref="T15:T16"/>
    <mergeCell ref="L22:L27"/>
    <mergeCell ref="D17:D27"/>
    <mergeCell ref="M17:M21"/>
    <mergeCell ref="N17:N21"/>
    <mergeCell ref="O17:O21"/>
    <mergeCell ref="P17:P21"/>
    <mergeCell ref="M22:M27"/>
    <mergeCell ref="N22:N27"/>
    <mergeCell ref="O22:O27"/>
    <mergeCell ref="P22:P27"/>
    <mergeCell ref="H28:H32"/>
    <mergeCell ref="I28:I32"/>
    <mergeCell ref="J28:J32"/>
    <mergeCell ref="O28:O32"/>
    <mergeCell ref="S17:S21"/>
    <mergeCell ref="S22:S27"/>
    <mergeCell ref="S28:S32"/>
    <mergeCell ref="S33:S38"/>
    <mergeCell ref="S39:S43"/>
    <mergeCell ref="R17:R21"/>
    <mergeCell ref="R28:R32"/>
    <mergeCell ref="T50:U50"/>
    <mergeCell ref="S15:S16"/>
    <mergeCell ref="M53:M57"/>
    <mergeCell ref="B64:B74"/>
    <mergeCell ref="C64:C74"/>
    <mergeCell ref="N53:N57"/>
    <mergeCell ref="O53:O57"/>
    <mergeCell ref="P53:P57"/>
    <mergeCell ref="M58:M63"/>
    <mergeCell ref="N58:N63"/>
    <mergeCell ref="O58:O63"/>
    <mergeCell ref="P58:P63"/>
    <mergeCell ref="D64:D74"/>
    <mergeCell ref="P64:P68"/>
    <mergeCell ref="B39:B49"/>
    <mergeCell ref="C39:C49"/>
    <mergeCell ref="D39:D49"/>
    <mergeCell ref="M28:M32"/>
    <mergeCell ref="N28:N32"/>
    <mergeCell ref="R22:R27"/>
    <mergeCell ref="B28:B38"/>
    <mergeCell ref="C28:C38"/>
    <mergeCell ref="D28:D38"/>
    <mergeCell ref="K28:K32"/>
    <mergeCell ref="R64:R68"/>
    <mergeCell ref="Q64:Q68"/>
    <mergeCell ref="R69:R74"/>
    <mergeCell ref="Q69:Q74"/>
    <mergeCell ref="Q44:Q49"/>
    <mergeCell ref="Q51:Q52"/>
    <mergeCell ref="Q53:Q57"/>
    <mergeCell ref="S64:S68"/>
    <mergeCell ref="S69:S74"/>
    <mergeCell ref="Q58:Q63"/>
    <mergeCell ref="S44:S49"/>
    <mergeCell ref="S53:S57"/>
    <mergeCell ref="S58:S63"/>
    <mergeCell ref="S51:S52"/>
    <mergeCell ref="R44:R49"/>
    <mergeCell ref="R51:R52"/>
    <mergeCell ref="R53:R57"/>
    <mergeCell ref="R58:R63"/>
  </mergeCells>
  <pageMargins left="0.23622047244094491" right="0.23622047244094491" top="0" bottom="0" header="0" footer="0"/>
  <pageSetup paperSize="8" scale="44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6"/>
  <sheetViews>
    <sheetView showGridLines="0" zoomScale="50" zoomScaleNormal="50" workbookViewId="0">
      <pane ySplit="16" topLeftCell="A17" activePane="bottomLeft" state="frozen"/>
      <selection pane="bottomLeft" activeCell="B2" sqref="B2:D8"/>
    </sheetView>
  </sheetViews>
  <sheetFormatPr defaultColWidth="11.5703125" defaultRowHeight="12.75"/>
  <cols>
    <col min="1" max="3" width="31.42578125" style="1" customWidth="1"/>
    <col min="4" max="4" width="30.28515625" style="1" customWidth="1"/>
    <col min="5" max="6" width="8.42578125" style="1" customWidth="1"/>
    <col min="7" max="7" width="8.42578125" style="104" customWidth="1"/>
    <col min="8" max="8" width="13.28515625" style="104" customWidth="1"/>
    <col min="9" max="9" width="19.42578125" style="194" customWidth="1"/>
    <col min="10" max="10" width="23.5703125" style="104" customWidth="1"/>
    <col min="11" max="11" width="24.28515625" style="1" customWidth="1"/>
    <col min="12" max="12" width="10" style="1" customWidth="1"/>
    <col min="13" max="13" width="24.28515625" style="1" customWidth="1"/>
    <col min="14" max="15" width="14.7109375" style="1" customWidth="1"/>
    <col min="16" max="16" width="16.28515625" style="1" customWidth="1"/>
    <col min="17" max="17" width="16.28515625" style="1" hidden="1" customWidth="1"/>
    <col min="18" max="18" width="35.7109375" style="1" hidden="1" customWidth="1"/>
    <col min="19" max="19" width="16.28515625" style="1" hidden="1" customWidth="1"/>
    <col min="20" max="21" width="35.7109375" style="1" hidden="1" customWidth="1"/>
    <col min="22" max="23" width="0" style="1" hidden="1" customWidth="1"/>
    <col min="24" max="250" width="11.42578125" style="1"/>
    <col min="251" max="251" width="26.28515625" style="1" customWidth="1"/>
    <col min="252" max="252" width="30.7109375" style="1" customWidth="1"/>
    <col min="253" max="253" width="29" style="1" customWidth="1"/>
    <col min="254" max="256" width="6" style="1" customWidth="1"/>
    <col min="257" max="257" width="7.28515625" style="1" customWidth="1"/>
    <col min="258" max="258" width="6" style="1" customWidth="1"/>
    <col min="259" max="259" width="0.7109375" style="1" customWidth="1"/>
    <col min="260" max="263" width="0" style="1" hidden="1" customWidth="1"/>
    <col min="264" max="264" width="11.28515625" style="1" customWidth="1"/>
    <col min="265" max="266" width="15.42578125" style="1" customWidth="1"/>
    <col min="267" max="267" width="9.7109375" style="1" customWidth="1"/>
    <col min="268" max="268" width="10" style="1" customWidth="1"/>
    <col min="269" max="269" width="24.28515625" style="1" customWidth="1"/>
    <col min="270" max="271" width="14.7109375" style="1" customWidth="1"/>
    <col min="272" max="506" width="11.42578125" style="1"/>
    <col min="507" max="507" width="26.28515625" style="1" customWidth="1"/>
    <col min="508" max="508" width="30.7109375" style="1" customWidth="1"/>
    <col min="509" max="509" width="29" style="1" customWidth="1"/>
    <col min="510" max="512" width="6" style="1" customWidth="1"/>
    <col min="513" max="513" width="7.28515625" style="1" customWidth="1"/>
    <col min="514" max="514" width="6" style="1" customWidth="1"/>
    <col min="515" max="515" width="0.7109375" style="1" customWidth="1"/>
    <col min="516" max="519" width="0" style="1" hidden="1" customWidth="1"/>
    <col min="520" max="520" width="11.28515625" style="1" customWidth="1"/>
    <col min="521" max="522" width="15.42578125" style="1" customWidth="1"/>
    <col min="523" max="523" width="9.7109375" style="1" customWidth="1"/>
    <col min="524" max="524" width="10" style="1" customWidth="1"/>
    <col min="525" max="525" width="24.28515625" style="1" customWidth="1"/>
    <col min="526" max="527" width="14.7109375" style="1" customWidth="1"/>
    <col min="528" max="762" width="11.42578125" style="1"/>
    <col min="763" max="763" width="26.28515625" style="1" customWidth="1"/>
    <col min="764" max="764" width="30.7109375" style="1" customWidth="1"/>
    <col min="765" max="765" width="29" style="1" customWidth="1"/>
    <col min="766" max="768" width="6" style="1" customWidth="1"/>
    <col min="769" max="769" width="7.28515625" style="1" customWidth="1"/>
    <col min="770" max="770" width="6" style="1" customWidth="1"/>
    <col min="771" max="771" width="0.7109375" style="1" customWidth="1"/>
    <col min="772" max="775" width="0" style="1" hidden="1" customWidth="1"/>
    <col min="776" max="776" width="11.28515625" style="1" customWidth="1"/>
    <col min="777" max="778" width="15.42578125" style="1" customWidth="1"/>
    <col min="779" max="779" width="9.7109375" style="1" customWidth="1"/>
    <col min="780" max="780" width="10" style="1" customWidth="1"/>
    <col min="781" max="781" width="24.28515625" style="1" customWidth="1"/>
    <col min="782" max="783" width="14.7109375" style="1" customWidth="1"/>
    <col min="784" max="1018" width="11.42578125" style="1"/>
    <col min="1019" max="1019" width="26.28515625" style="1" customWidth="1"/>
    <col min="1020" max="1020" width="30.7109375" style="1" customWidth="1"/>
    <col min="1021" max="1021" width="29" style="1" customWidth="1"/>
    <col min="1022" max="1024" width="6" style="1" customWidth="1"/>
    <col min="1025" max="1025" width="7.28515625" style="1" customWidth="1"/>
    <col min="1026" max="1026" width="6" style="1" customWidth="1"/>
    <col min="1027" max="1027" width="0.7109375" style="1" customWidth="1"/>
    <col min="1028" max="1031" width="0" style="1" hidden="1" customWidth="1"/>
    <col min="1032" max="1032" width="11.28515625" style="1" customWidth="1"/>
    <col min="1033" max="1034" width="15.42578125" style="1" customWidth="1"/>
    <col min="1035" max="1035" width="9.7109375" style="1" customWidth="1"/>
    <col min="1036" max="1036" width="10" style="1" customWidth="1"/>
    <col min="1037" max="1037" width="24.28515625" style="1" customWidth="1"/>
    <col min="1038" max="1039" width="14.7109375" style="1" customWidth="1"/>
    <col min="1040" max="1274" width="11.42578125" style="1"/>
    <col min="1275" max="1275" width="26.28515625" style="1" customWidth="1"/>
    <col min="1276" max="1276" width="30.7109375" style="1" customWidth="1"/>
    <col min="1277" max="1277" width="29" style="1" customWidth="1"/>
    <col min="1278" max="1280" width="6" style="1" customWidth="1"/>
    <col min="1281" max="1281" width="7.28515625" style="1" customWidth="1"/>
    <col min="1282" max="1282" width="6" style="1" customWidth="1"/>
    <col min="1283" max="1283" width="0.7109375" style="1" customWidth="1"/>
    <col min="1284" max="1287" width="0" style="1" hidden="1" customWidth="1"/>
    <col min="1288" max="1288" width="11.28515625" style="1" customWidth="1"/>
    <col min="1289" max="1290" width="15.42578125" style="1" customWidth="1"/>
    <col min="1291" max="1291" width="9.7109375" style="1" customWidth="1"/>
    <col min="1292" max="1292" width="10" style="1" customWidth="1"/>
    <col min="1293" max="1293" width="24.28515625" style="1" customWidth="1"/>
    <col min="1294" max="1295" width="14.7109375" style="1" customWidth="1"/>
    <col min="1296" max="1530" width="11.42578125" style="1"/>
    <col min="1531" max="1531" width="26.28515625" style="1" customWidth="1"/>
    <col min="1532" max="1532" width="30.7109375" style="1" customWidth="1"/>
    <col min="1533" max="1533" width="29" style="1" customWidth="1"/>
    <col min="1534" max="1536" width="6" style="1" customWidth="1"/>
    <col min="1537" max="1537" width="7.28515625" style="1" customWidth="1"/>
    <col min="1538" max="1538" width="6" style="1" customWidth="1"/>
    <col min="1539" max="1539" width="0.7109375" style="1" customWidth="1"/>
    <col min="1540" max="1543" width="0" style="1" hidden="1" customWidth="1"/>
    <col min="1544" max="1544" width="11.28515625" style="1" customWidth="1"/>
    <col min="1545" max="1546" width="15.42578125" style="1" customWidth="1"/>
    <col min="1547" max="1547" width="9.7109375" style="1" customWidth="1"/>
    <col min="1548" max="1548" width="10" style="1" customWidth="1"/>
    <col min="1549" max="1549" width="24.28515625" style="1" customWidth="1"/>
    <col min="1550" max="1551" width="14.7109375" style="1" customWidth="1"/>
    <col min="1552" max="1786" width="11.42578125" style="1"/>
    <col min="1787" max="1787" width="26.28515625" style="1" customWidth="1"/>
    <col min="1788" max="1788" width="30.7109375" style="1" customWidth="1"/>
    <col min="1789" max="1789" width="29" style="1" customWidth="1"/>
    <col min="1790" max="1792" width="6" style="1" customWidth="1"/>
    <col min="1793" max="1793" width="7.28515625" style="1" customWidth="1"/>
    <col min="1794" max="1794" width="6" style="1" customWidth="1"/>
    <col min="1795" max="1795" width="0.7109375" style="1" customWidth="1"/>
    <col min="1796" max="1799" width="0" style="1" hidden="1" customWidth="1"/>
    <col min="1800" max="1800" width="11.28515625" style="1" customWidth="1"/>
    <col min="1801" max="1802" width="15.42578125" style="1" customWidth="1"/>
    <col min="1803" max="1803" width="9.7109375" style="1" customWidth="1"/>
    <col min="1804" max="1804" width="10" style="1" customWidth="1"/>
    <col min="1805" max="1805" width="24.28515625" style="1" customWidth="1"/>
    <col min="1806" max="1807" width="14.7109375" style="1" customWidth="1"/>
    <col min="1808" max="2042" width="11.42578125" style="1"/>
    <col min="2043" max="2043" width="26.28515625" style="1" customWidth="1"/>
    <col min="2044" max="2044" width="30.7109375" style="1" customWidth="1"/>
    <col min="2045" max="2045" width="29" style="1" customWidth="1"/>
    <col min="2046" max="2048" width="6" style="1" customWidth="1"/>
    <col min="2049" max="2049" width="7.28515625" style="1" customWidth="1"/>
    <col min="2050" max="2050" width="6" style="1" customWidth="1"/>
    <col min="2051" max="2051" width="0.7109375" style="1" customWidth="1"/>
    <col min="2052" max="2055" width="0" style="1" hidden="1" customWidth="1"/>
    <col min="2056" max="2056" width="11.28515625" style="1" customWidth="1"/>
    <col min="2057" max="2058" width="15.42578125" style="1" customWidth="1"/>
    <col min="2059" max="2059" width="9.7109375" style="1" customWidth="1"/>
    <col min="2060" max="2060" width="10" style="1" customWidth="1"/>
    <col min="2061" max="2061" width="24.28515625" style="1" customWidth="1"/>
    <col min="2062" max="2063" width="14.7109375" style="1" customWidth="1"/>
    <col min="2064" max="2298" width="11.42578125" style="1"/>
    <col min="2299" max="2299" width="26.28515625" style="1" customWidth="1"/>
    <col min="2300" max="2300" width="30.7109375" style="1" customWidth="1"/>
    <col min="2301" max="2301" width="29" style="1" customWidth="1"/>
    <col min="2302" max="2304" width="6" style="1" customWidth="1"/>
    <col min="2305" max="2305" width="7.28515625" style="1" customWidth="1"/>
    <col min="2306" max="2306" width="6" style="1" customWidth="1"/>
    <col min="2307" max="2307" width="0.7109375" style="1" customWidth="1"/>
    <col min="2308" max="2311" width="0" style="1" hidden="1" customWidth="1"/>
    <col min="2312" max="2312" width="11.28515625" style="1" customWidth="1"/>
    <col min="2313" max="2314" width="15.42578125" style="1" customWidth="1"/>
    <col min="2315" max="2315" width="9.7109375" style="1" customWidth="1"/>
    <col min="2316" max="2316" width="10" style="1" customWidth="1"/>
    <col min="2317" max="2317" width="24.28515625" style="1" customWidth="1"/>
    <col min="2318" max="2319" width="14.7109375" style="1" customWidth="1"/>
    <col min="2320" max="2554" width="11.42578125" style="1"/>
    <col min="2555" max="2555" width="26.28515625" style="1" customWidth="1"/>
    <col min="2556" max="2556" width="30.7109375" style="1" customWidth="1"/>
    <col min="2557" max="2557" width="29" style="1" customWidth="1"/>
    <col min="2558" max="2560" width="6" style="1" customWidth="1"/>
    <col min="2561" max="2561" width="7.28515625" style="1" customWidth="1"/>
    <col min="2562" max="2562" width="6" style="1" customWidth="1"/>
    <col min="2563" max="2563" width="0.7109375" style="1" customWidth="1"/>
    <col min="2564" max="2567" width="0" style="1" hidden="1" customWidth="1"/>
    <col min="2568" max="2568" width="11.28515625" style="1" customWidth="1"/>
    <col min="2569" max="2570" width="15.42578125" style="1" customWidth="1"/>
    <col min="2571" max="2571" width="9.7109375" style="1" customWidth="1"/>
    <col min="2572" max="2572" width="10" style="1" customWidth="1"/>
    <col min="2573" max="2573" width="24.28515625" style="1" customWidth="1"/>
    <col min="2574" max="2575" width="14.7109375" style="1" customWidth="1"/>
    <col min="2576" max="2810" width="11.42578125" style="1"/>
    <col min="2811" max="2811" width="26.28515625" style="1" customWidth="1"/>
    <col min="2812" max="2812" width="30.7109375" style="1" customWidth="1"/>
    <col min="2813" max="2813" width="29" style="1" customWidth="1"/>
    <col min="2814" max="2816" width="6" style="1" customWidth="1"/>
    <col min="2817" max="2817" width="7.28515625" style="1" customWidth="1"/>
    <col min="2818" max="2818" width="6" style="1" customWidth="1"/>
    <col min="2819" max="2819" width="0.7109375" style="1" customWidth="1"/>
    <col min="2820" max="2823" width="0" style="1" hidden="1" customWidth="1"/>
    <col min="2824" max="2824" width="11.28515625" style="1" customWidth="1"/>
    <col min="2825" max="2826" width="15.42578125" style="1" customWidth="1"/>
    <col min="2827" max="2827" width="9.7109375" style="1" customWidth="1"/>
    <col min="2828" max="2828" width="10" style="1" customWidth="1"/>
    <col min="2829" max="2829" width="24.28515625" style="1" customWidth="1"/>
    <col min="2830" max="2831" width="14.7109375" style="1" customWidth="1"/>
    <col min="2832" max="3066" width="11.42578125" style="1"/>
    <col min="3067" max="3067" width="26.28515625" style="1" customWidth="1"/>
    <col min="3068" max="3068" width="30.7109375" style="1" customWidth="1"/>
    <col min="3069" max="3069" width="29" style="1" customWidth="1"/>
    <col min="3070" max="3072" width="6" style="1" customWidth="1"/>
    <col min="3073" max="3073" width="7.28515625" style="1" customWidth="1"/>
    <col min="3074" max="3074" width="6" style="1" customWidth="1"/>
    <col min="3075" max="3075" width="0.7109375" style="1" customWidth="1"/>
    <col min="3076" max="3079" width="0" style="1" hidden="1" customWidth="1"/>
    <col min="3080" max="3080" width="11.28515625" style="1" customWidth="1"/>
    <col min="3081" max="3082" width="15.42578125" style="1" customWidth="1"/>
    <col min="3083" max="3083" width="9.7109375" style="1" customWidth="1"/>
    <col min="3084" max="3084" width="10" style="1" customWidth="1"/>
    <col min="3085" max="3085" width="24.28515625" style="1" customWidth="1"/>
    <col min="3086" max="3087" width="14.7109375" style="1" customWidth="1"/>
    <col min="3088" max="3322" width="11.42578125" style="1"/>
    <col min="3323" max="3323" width="26.28515625" style="1" customWidth="1"/>
    <col min="3324" max="3324" width="30.7109375" style="1" customWidth="1"/>
    <col min="3325" max="3325" width="29" style="1" customWidth="1"/>
    <col min="3326" max="3328" width="6" style="1" customWidth="1"/>
    <col min="3329" max="3329" width="7.28515625" style="1" customWidth="1"/>
    <col min="3330" max="3330" width="6" style="1" customWidth="1"/>
    <col min="3331" max="3331" width="0.7109375" style="1" customWidth="1"/>
    <col min="3332" max="3335" width="0" style="1" hidden="1" customWidth="1"/>
    <col min="3336" max="3336" width="11.28515625" style="1" customWidth="1"/>
    <col min="3337" max="3338" width="15.42578125" style="1" customWidth="1"/>
    <col min="3339" max="3339" width="9.7109375" style="1" customWidth="1"/>
    <col min="3340" max="3340" width="10" style="1" customWidth="1"/>
    <col min="3341" max="3341" width="24.28515625" style="1" customWidth="1"/>
    <col min="3342" max="3343" width="14.7109375" style="1" customWidth="1"/>
    <col min="3344" max="3578" width="11.42578125" style="1"/>
    <col min="3579" max="3579" width="26.28515625" style="1" customWidth="1"/>
    <col min="3580" max="3580" width="30.7109375" style="1" customWidth="1"/>
    <col min="3581" max="3581" width="29" style="1" customWidth="1"/>
    <col min="3582" max="3584" width="6" style="1" customWidth="1"/>
    <col min="3585" max="3585" width="7.28515625" style="1" customWidth="1"/>
    <col min="3586" max="3586" width="6" style="1" customWidth="1"/>
    <col min="3587" max="3587" width="0.7109375" style="1" customWidth="1"/>
    <col min="3588" max="3591" width="0" style="1" hidden="1" customWidth="1"/>
    <col min="3592" max="3592" width="11.28515625" style="1" customWidth="1"/>
    <col min="3593" max="3594" width="15.42578125" style="1" customWidth="1"/>
    <col min="3595" max="3595" width="9.7109375" style="1" customWidth="1"/>
    <col min="3596" max="3596" width="10" style="1" customWidth="1"/>
    <col min="3597" max="3597" width="24.28515625" style="1" customWidth="1"/>
    <col min="3598" max="3599" width="14.7109375" style="1" customWidth="1"/>
    <col min="3600" max="3834" width="11.42578125" style="1"/>
    <col min="3835" max="3835" width="26.28515625" style="1" customWidth="1"/>
    <col min="3836" max="3836" width="30.7109375" style="1" customWidth="1"/>
    <col min="3837" max="3837" width="29" style="1" customWidth="1"/>
    <col min="3838" max="3840" width="6" style="1" customWidth="1"/>
    <col min="3841" max="3841" width="7.28515625" style="1" customWidth="1"/>
    <col min="3842" max="3842" width="6" style="1" customWidth="1"/>
    <col min="3843" max="3843" width="0.7109375" style="1" customWidth="1"/>
    <col min="3844" max="3847" width="0" style="1" hidden="1" customWidth="1"/>
    <col min="3848" max="3848" width="11.28515625" style="1" customWidth="1"/>
    <col min="3849" max="3850" width="15.42578125" style="1" customWidth="1"/>
    <col min="3851" max="3851" width="9.7109375" style="1" customWidth="1"/>
    <col min="3852" max="3852" width="10" style="1" customWidth="1"/>
    <col min="3853" max="3853" width="24.28515625" style="1" customWidth="1"/>
    <col min="3854" max="3855" width="14.7109375" style="1" customWidth="1"/>
    <col min="3856" max="4090" width="11.42578125" style="1"/>
    <col min="4091" max="4091" width="26.28515625" style="1" customWidth="1"/>
    <col min="4092" max="4092" width="30.7109375" style="1" customWidth="1"/>
    <col min="4093" max="4093" width="29" style="1" customWidth="1"/>
    <col min="4094" max="4096" width="6" style="1" customWidth="1"/>
    <col min="4097" max="4097" width="7.28515625" style="1" customWidth="1"/>
    <col min="4098" max="4098" width="6" style="1" customWidth="1"/>
    <col min="4099" max="4099" width="0.7109375" style="1" customWidth="1"/>
    <col min="4100" max="4103" width="0" style="1" hidden="1" customWidth="1"/>
    <col min="4104" max="4104" width="11.28515625" style="1" customWidth="1"/>
    <col min="4105" max="4106" width="15.42578125" style="1" customWidth="1"/>
    <col min="4107" max="4107" width="9.7109375" style="1" customWidth="1"/>
    <col min="4108" max="4108" width="10" style="1" customWidth="1"/>
    <col min="4109" max="4109" width="24.28515625" style="1" customWidth="1"/>
    <col min="4110" max="4111" width="14.7109375" style="1" customWidth="1"/>
    <col min="4112" max="4346" width="11.42578125" style="1"/>
    <col min="4347" max="4347" width="26.28515625" style="1" customWidth="1"/>
    <col min="4348" max="4348" width="30.7109375" style="1" customWidth="1"/>
    <col min="4349" max="4349" width="29" style="1" customWidth="1"/>
    <col min="4350" max="4352" width="6" style="1" customWidth="1"/>
    <col min="4353" max="4353" width="7.28515625" style="1" customWidth="1"/>
    <col min="4354" max="4354" width="6" style="1" customWidth="1"/>
    <col min="4355" max="4355" width="0.7109375" style="1" customWidth="1"/>
    <col min="4356" max="4359" width="0" style="1" hidden="1" customWidth="1"/>
    <col min="4360" max="4360" width="11.28515625" style="1" customWidth="1"/>
    <col min="4361" max="4362" width="15.42578125" style="1" customWidth="1"/>
    <col min="4363" max="4363" width="9.7109375" style="1" customWidth="1"/>
    <col min="4364" max="4364" width="10" style="1" customWidth="1"/>
    <col min="4365" max="4365" width="24.28515625" style="1" customWidth="1"/>
    <col min="4366" max="4367" width="14.7109375" style="1" customWidth="1"/>
    <col min="4368" max="4602" width="11.42578125" style="1"/>
    <col min="4603" max="4603" width="26.28515625" style="1" customWidth="1"/>
    <col min="4604" max="4604" width="30.7109375" style="1" customWidth="1"/>
    <col min="4605" max="4605" width="29" style="1" customWidth="1"/>
    <col min="4606" max="4608" width="6" style="1" customWidth="1"/>
    <col min="4609" max="4609" width="7.28515625" style="1" customWidth="1"/>
    <col min="4610" max="4610" width="6" style="1" customWidth="1"/>
    <col min="4611" max="4611" width="0.7109375" style="1" customWidth="1"/>
    <col min="4612" max="4615" width="0" style="1" hidden="1" customWidth="1"/>
    <col min="4616" max="4616" width="11.28515625" style="1" customWidth="1"/>
    <col min="4617" max="4618" width="15.42578125" style="1" customWidth="1"/>
    <col min="4619" max="4619" width="9.7109375" style="1" customWidth="1"/>
    <col min="4620" max="4620" width="10" style="1" customWidth="1"/>
    <col min="4621" max="4621" width="24.28515625" style="1" customWidth="1"/>
    <col min="4622" max="4623" width="14.7109375" style="1" customWidth="1"/>
    <col min="4624" max="4858" width="11.42578125" style="1"/>
    <col min="4859" max="4859" width="26.28515625" style="1" customWidth="1"/>
    <col min="4860" max="4860" width="30.7109375" style="1" customWidth="1"/>
    <col min="4861" max="4861" width="29" style="1" customWidth="1"/>
    <col min="4862" max="4864" width="6" style="1" customWidth="1"/>
    <col min="4865" max="4865" width="7.28515625" style="1" customWidth="1"/>
    <col min="4866" max="4866" width="6" style="1" customWidth="1"/>
    <col min="4867" max="4867" width="0.7109375" style="1" customWidth="1"/>
    <col min="4868" max="4871" width="0" style="1" hidden="1" customWidth="1"/>
    <col min="4872" max="4872" width="11.28515625" style="1" customWidth="1"/>
    <col min="4873" max="4874" width="15.42578125" style="1" customWidth="1"/>
    <col min="4875" max="4875" width="9.7109375" style="1" customWidth="1"/>
    <col min="4876" max="4876" width="10" style="1" customWidth="1"/>
    <col min="4877" max="4877" width="24.28515625" style="1" customWidth="1"/>
    <col min="4878" max="4879" width="14.7109375" style="1" customWidth="1"/>
    <col min="4880" max="5114" width="11.42578125" style="1"/>
    <col min="5115" max="5115" width="26.28515625" style="1" customWidth="1"/>
    <col min="5116" max="5116" width="30.7109375" style="1" customWidth="1"/>
    <col min="5117" max="5117" width="29" style="1" customWidth="1"/>
    <col min="5118" max="5120" width="6" style="1" customWidth="1"/>
    <col min="5121" max="5121" width="7.28515625" style="1" customWidth="1"/>
    <col min="5122" max="5122" width="6" style="1" customWidth="1"/>
    <col min="5123" max="5123" width="0.7109375" style="1" customWidth="1"/>
    <col min="5124" max="5127" width="0" style="1" hidden="1" customWidth="1"/>
    <col min="5128" max="5128" width="11.28515625" style="1" customWidth="1"/>
    <col min="5129" max="5130" width="15.42578125" style="1" customWidth="1"/>
    <col min="5131" max="5131" width="9.7109375" style="1" customWidth="1"/>
    <col min="5132" max="5132" width="10" style="1" customWidth="1"/>
    <col min="5133" max="5133" width="24.28515625" style="1" customWidth="1"/>
    <col min="5134" max="5135" width="14.7109375" style="1" customWidth="1"/>
    <col min="5136" max="5370" width="11.42578125" style="1"/>
    <col min="5371" max="5371" width="26.28515625" style="1" customWidth="1"/>
    <col min="5372" max="5372" width="30.7109375" style="1" customWidth="1"/>
    <col min="5373" max="5373" width="29" style="1" customWidth="1"/>
    <col min="5374" max="5376" width="6" style="1" customWidth="1"/>
    <col min="5377" max="5377" width="7.28515625" style="1" customWidth="1"/>
    <col min="5378" max="5378" width="6" style="1" customWidth="1"/>
    <col min="5379" max="5379" width="0.7109375" style="1" customWidth="1"/>
    <col min="5380" max="5383" width="0" style="1" hidden="1" customWidth="1"/>
    <col min="5384" max="5384" width="11.28515625" style="1" customWidth="1"/>
    <col min="5385" max="5386" width="15.42578125" style="1" customWidth="1"/>
    <col min="5387" max="5387" width="9.7109375" style="1" customWidth="1"/>
    <col min="5388" max="5388" width="10" style="1" customWidth="1"/>
    <col min="5389" max="5389" width="24.28515625" style="1" customWidth="1"/>
    <col min="5390" max="5391" width="14.7109375" style="1" customWidth="1"/>
    <col min="5392" max="5626" width="11.42578125" style="1"/>
    <col min="5627" max="5627" width="26.28515625" style="1" customWidth="1"/>
    <col min="5628" max="5628" width="30.7109375" style="1" customWidth="1"/>
    <col min="5629" max="5629" width="29" style="1" customWidth="1"/>
    <col min="5630" max="5632" width="6" style="1" customWidth="1"/>
    <col min="5633" max="5633" width="7.28515625" style="1" customWidth="1"/>
    <col min="5634" max="5634" width="6" style="1" customWidth="1"/>
    <col min="5635" max="5635" width="0.7109375" style="1" customWidth="1"/>
    <col min="5636" max="5639" width="0" style="1" hidden="1" customWidth="1"/>
    <col min="5640" max="5640" width="11.28515625" style="1" customWidth="1"/>
    <col min="5641" max="5642" width="15.42578125" style="1" customWidth="1"/>
    <col min="5643" max="5643" width="9.7109375" style="1" customWidth="1"/>
    <col min="5644" max="5644" width="10" style="1" customWidth="1"/>
    <col min="5645" max="5645" width="24.28515625" style="1" customWidth="1"/>
    <col min="5646" max="5647" width="14.7109375" style="1" customWidth="1"/>
    <col min="5648" max="5882" width="11.42578125" style="1"/>
    <col min="5883" max="5883" width="26.28515625" style="1" customWidth="1"/>
    <col min="5884" max="5884" width="30.7109375" style="1" customWidth="1"/>
    <col min="5885" max="5885" width="29" style="1" customWidth="1"/>
    <col min="5886" max="5888" width="6" style="1" customWidth="1"/>
    <col min="5889" max="5889" width="7.28515625" style="1" customWidth="1"/>
    <col min="5890" max="5890" width="6" style="1" customWidth="1"/>
    <col min="5891" max="5891" width="0.7109375" style="1" customWidth="1"/>
    <col min="5892" max="5895" width="0" style="1" hidden="1" customWidth="1"/>
    <col min="5896" max="5896" width="11.28515625" style="1" customWidth="1"/>
    <col min="5897" max="5898" width="15.42578125" style="1" customWidth="1"/>
    <col min="5899" max="5899" width="9.7109375" style="1" customWidth="1"/>
    <col min="5900" max="5900" width="10" style="1" customWidth="1"/>
    <col min="5901" max="5901" width="24.28515625" style="1" customWidth="1"/>
    <col min="5902" max="5903" width="14.7109375" style="1" customWidth="1"/>
    <col min="5904" max="6138" width="11.42578125" style="1"/>
    <col min="6139" max="6139" width="26.28515625" style="1" customWidth="1"/>
    <col min="6140" max="6140" width="30.7109375" style="1" customWidth="1"/>
    <col min="6141" max="6141" width="29" style="1" customWidth="1"/>
    <col min="6142" max="6144" width="6" style="1" customWidth="1"/>
    <col min="6145" max="6145" width="7.28515625" style="1" customWidth="1"/>
    <col min="6146" max="6146" width="6" style="1" customWidth="1"/>
    <col min="6147" max="6147" width="0.7109375" style="1" customWidth="1"/>
    <col min="6148" max="6151" width="0" style="1" hidden="1" customWidth="1"/>
    <col min="6152" max="6152" width="11.28515625" style="1" customWidth="1"/>
    <col min="6153" max="6154" width="15.42578125" style="1" customWidth="1"/>
    <col min="6155" max="6155" width="9.7109375" style="1" customWidth="1"/>
    <col min="6156" max="6156" width="10" style="1" customWidth="1"/>
    <col min="6157" max="6157" width="24.28515625" style="1" customWidth="1"/>
    <col min="6158" max="6159" width="14.7109375" style="1" customWidth="1"/>
    <col min="6160" max="6394" width="11.42578125" style="1"/>
    <col min="6395" max="6395" width="26.28515625" style="1" customWidth="1"/>
    <col min="6396" max="6396" width="30.7109375" style="1" customWidth="1"/>
    <col min="6397" max="6397" width="29" style="1" customWidth="1"/>
    <col min="6398" max="6400" width="6" style="1" customWidth="1"/>
    <col min="6401" max="6401" width="7.28515625" style="1" customWidth="1"/>
    <col min="6402" max="6402" width="6" style="1" customWidth="1"/>
    <col min="6403" max="6403" width="0.7109375" style="1" customWidth="1"/>
    <col min="6404" max="6407" width="0" style="1" hidden="1" customWidth="1"/>
    <col min="6408" max="6408" width="11.28515625" style="1" customWidth="1"/>
    <col min="6409" max="6410" width="15.42578125" style="1" customWidth="1"/>
    <col min="6411" max="6411" width="9.7109375" style="1" customWidth="1"/>
    <col min="6412" max="6412" width="10" style="1" customWidth="1"/>
    <col min="6413" max="6413" width="24.28515625" style="1" customWidth="1"/>
    <col min="6414" max="6415" width="14.7109375" style="1" customWidth="1"/>
    <col min="6416" max="6650" width="11.42578125" style="1"/>
    <col min="6651" max="6651" width="26.28515625" style="1" customWidth="1"/>
    <col min="6652" max="6652" width="30.7109375" style="1" customWidth="1"/>
    <col min="6653" max="6653" width="29" style="1" customWidth="1"/>
    <col min="6654" max="6656" width="6" style="1" customWidth="1"/>
    <col min="6657" max="6657" width="7.28515625" style="1" customWidth="1"/>
    <col min="6658" max="6658" width="6" style="1" customWidth="1"/>
    <col min="6659" max="6659" width="0.7109375" style="1" customWidth="1"/>
    <col min="6660" max="6663" width="0" style="1" hidden="1" customWidth="1"/>
    <col min="6664" max="6664" width="11.28515625" style="1" customWidth="1"/>
    <col min="6665" max="6666" width="15.42578125" style="1" customWidth="1"/>
    <col min="6667" max="6667" width="9.7109375" style="1" customWidth="1"/>
    <col min="6668" max="6668" width="10" style="1" customWidth="1"/>
    <col min="6669" max="6669" width="24.28515625" style="1" customWidth="1"/>
    <col min="6670" max="6671" width="14.7109375" style="1" customWidth="1"/>
    <col min="6672" max="6906" width="11.42578125" style="1"/>
    <col min="6907" max="6907" width="26.28515625" style="1" customWidth="1"/>
    <col min="6908" max="6908" width="30.7109375" style="1" customWidth="1"/>
    <col min="6909" max="6909" width="29" style="1" customWidth="1"/>
    <col min="6910" max="6912" width="6" style="1" customWidth="1"/>
    <col min="6913" max="6913" width="7.28515625" style="1" customWidth="1"/>
    <col min="6914" max="6914" width="6" style="1" customWidth="1"/>
    <col min="6915" max="6915" width="0.7109375" style="1" customWidth="1"/>
    <col min="6916" max="6919" width="0" style="1" hidden="1" customWidth="1"/>
    <col min="6920" max="6920" width="11.28515625" style="1" customWidth="1"/>
    <col min="6921" max="6922" width="15.42578125" style="1" customWidth="1"/>
    <col min="6923" max="6923" width="9.7109375" style="1" customWidth="1"/>
    <col min="6924" max="6924" width="10" style="1" customWidth="1"/>
    <col min="6925" max="6925" width="24.28515625" style="1" customWidth="1"/>
    <col min="6926" max="6927" width="14.7109375" style="1" customWidth="1"/>
    <col min="6928" max="7162" width="11.42578125" style="1"/>
    <col min="7163" max="7163" width="26.28515625" style="1" customWidth="1"/>
    <col min="7164" max="7164" width="30.7109375" style="1" customWidth="1"/>
    <col min="7165" max="7165" width="29" style="1" customWidth="1"/>
    <col min="7166" max="7168" width="6" style="1" customWidth="1"/>
    <col min="7169" max="7169" width="7.28515625" style="1" customWidth="1"/>
    <col min="7170" max="7170" width="6" style="1" customWidth="1"/>
    <col min="7171" max="7171" width="0.7109375" style="1" customWidth="1"/>
    <col min="7172" max="7175" width="0" style="1" hidden="1" customWidth="1"/>
    <col min="7176" max="7176" width="11.28515625" style="1" customWidth="1"/>
    <col min="7177" max="7178" width="15.42578125" style="1" customWidth="1"/>
    <col min="7179" max="7179" width="9.7109375" style="1" customWidth="1"/>
    <col min="7180" max="7180" width="10" style="1" customWidth="1"/>
    <col min="7181" max="7181" width="24.28515625" style="1" customWidth="1"/>
    <col min="7182" max="7183" width="14.7109375" style="1" customWidth="1"/>
    <col min="7184" max="7418" width="11.42578125" style="1"/>
    <col min="7419" max="7419" width="26.28515625" style="1" customWidth="1"/>
    <col min="7420" max="7420" width="30.7109375" style="1" customWidth="1"/>
    <col min="7421" max="7421" width="29" style="1" customWidth="1"/>
    <col min="7422" max="7424" width="6" style="1" customWidth="1"/>
    <col min="7425" max="7425" width="7.28515625" style="1" customWidth="1"/>
    <col min="7426" max="7426" width="6" style="1" customWidth="1"/>
    <col min="7427" max="7427" width="0.7109375" style="1" customWidth="1"/>
    <col min="7428" max="7431" width="0" style="1" hidden="1" customWidth="1"/>
    <col min="7432" max="7432" width="11.28515625" style="1" customWidth="1"/>
    <col min="7433" max="7434" width="15.42578125" style="1" customWidth="1"/>
    <col min="7435" max="7435" width="9.7109375" style="1" customWidth="1"/>
    <col min="7436" max="7436" width="10" style="1" customWidth="1"/>
    <col min="7437" max="7437" width="24.28515625" style="1" customWidth="1"/>
    <col min="7438" max="7439" width="14.7109375" style="1" customWidth="1"/>
    <col min="7440" max="7674" width="11.42578125" style="1"/>
    <col min="7675" max="7675" width="26.28515625" style="1" customWidth="1"/>
    <col min="7676" max="7676" width="30.7109375" style="1" customWidth="1"/>
    <col min="7677" max="7677" width="29" style="1" customWidth="1"/>
    <col min="7678" max="7680" width="6" style="1" customWidth="1"/>
    <col min="7681" max="7681" width="7.28515625" style="1" customWidth="1"/>
    <col min="7682" max="7682" width="6" style="1" customWidth="1"/>
    <col min="7683" max="7683" width="0.7109375" style="1" customWidth="1"/>
    <col min="7684" max="7687" width="0" style="1" hidden="1" customWidth="1"/>
    <col min="7688" max="7688" width="11.28515625" style="1" customWidth="1"/>
    <col min="7689" max="7690" width="15.42578125" style="1" customWidth="1"/>
    <col min="7691" max="7691" width="9.7109375" style="1" customWidth="1"/>
    <col min="7692" max="7692" width="10" style="1" customWidth="1"/>
    <col min="7693" max="7693" width="24.28515625" style="1" customWidth="1"/>
    <col min="7694" max="7695" width="14.7109375" style="1" customWidth="1"/>
    <col min="7696" max="7930" width="11.42578125" style="1"/>
    <col min="7931" max="7931" width="26.28515625" style="1" customWidth="1"/>
    <col min="7932" max="7932" width="30.7109375" style="1" customWidth="1"/>
    <col min="7933" max="7933" width="29" style="1" customWidth="1"/>
    <col min="7934" max="7936" width="6" style="1" customWidth="1"/>
    <col min="7937" max="7937" width="7.28515625" style="1" customWidth="1"/>
    <col min="7938" max="7938" width="6" style="1" customWidth="1"/>
    <col min="7939" max="7939" width="0.7109375" style="1" customWidth="1"/>
    <col min="7940" max="7943" width="0" style="1" hidden="1" customWidth="1"/>
    <col min="7944" max="7944" width="11.28515625" style="1" customWidth="1"/>
    <col min="7945" max="7946" width="15.42578125" style="1" customWidth="1"/>
    <col min="7947" max="7947" width="9.7109375" style="1" customWidth="1"/>
    <col min="7948" max="7948" width="10" style="1" customWidth="1"/>
    <col min="7949" max="7949" width="24.28515625" style="1" customWidth="1"/>
    <col min="7950" max="7951" width="14.7109375" style="1" customWidth="1"/>
    <col min="7952" max="8186" width="11.42578125" style="1"/>
    <col min="8187" max="8187" width="26.28515625" style="1" customWidth="1"/>
    <col min="8188" max="8188" width="30.7109375" style="1" customWidth="1"/>
    <col min="8189" max="8189" width="29" style="1" customWidth="1"/>
    <col min="8190" max="8192" width="6" style="1" customWidth="1"/>
    <col min="8193" max="8193" width="7.28515625" style="1" customWidth="1"/>
    <col min="8194" max="8194" width="6" style="1" customWidth="1"/>
    <col min="8195" max="8195" width="0.7109375" style="1" customWidth="1"/>
    <col min="8196" max="8199" width="0" style="1" hidden="1" customWidth="1"/>
    <col min="8200" max="8200" width="11.28515625" style="1" customWidth="1"/>
    <col min="8201" max="8202" width="15.42578125" style="1" customWidth="1"/>
    <col min="8203" max="8203" width="9.7109375" style="1" customWidth="1"/>
    <col min="8204" max="8204" width="10" style="1" customWidth="1"/>
    <col min="8205" max="8205" width="24.28515625" style="1" customWidth="1"/>
    <col min="8206" max="8207" width="14.7109375" style="1" customWidth="1"/>
    <col min="8208" max="8442" width="11.42578125" style="1"/>
    <col min="8443" max="8443" width="26.28515625" style="1" customWidth="1"/>
    <col min="8444" max="8444" width="30.7109375" style="1" customWidth="1"/>
    <col min="8445" max="8445" width="29" style="1" customWidth="1"/>
    <col min="8446" max="8448" width="6" style="1" customWidth="1"/>
    <col min="8449" max="8449" width="7.28515625" style="1" customWidth="1"/>
    <col min="8450" max="8450" width="6" style="1" customWidth="1"/>
    <col min="8451" max="8451" width="0.7109375" style="1" customWidth="1"/>
    <col min="8452" max="8455" width="0" style="1" hidden="1" customWidth="1"/>
    <col min="8456" max="8456" width="11.28515625" style="1" customWidth="1"/>
    <col min="8457" max="8458" width="15.42578125" style="1" customWidth="1"/>
    <col min="8459" max="8459" width="9.7109375" style="1" customWidth="1"/>
    <col min="8460" max="8460" width="10" style="1" customWidth="1"/>
    <col min="8461" max="8461" width="24.28515625" style="1" customWidth="1"/>
    <col min="8462" max="8463" width="14.7109375" style="1" customWidth="1"/>
    <col min="8464" max="8698" width="11.42578125" style="1"/>
    <col min="8699" max="8699" width="26.28515625" style="1" customWidth="1"/>
    <col min="8700" max="8700" width="30.7109375" style="1" customWidth="1"/>
    <col min="8701" max="8701" width="29" style="1" customWidth="1"/>
    <col min="8702" max="8704" width="6" style="1" customWidth="1"/>
    <col min="8705" max="8705" width="7.28515625" style="1" customWidth="1"/>
    <col min="8706" max="8706" width="6" style="1" customWidth="1"/>
    <col min="8707" max="8707" width="0.7109375" style="1" customWidth="1"/>
    <col min="8708" max="8711" width="0" style="1" hidden="1" customWidth="1"/>
    <col min="8712" max="8712" width="11.28515625" style="1" customWidth="1"/>
    <col min="8713" max="8714" width="15.42578125" style="1" customWidth="1"/>
    <col min="8715" max="8715" width="9.7109375" style="1" customWidth="1"/>
    <col min="8716" max="8716" width="10" style="1" customWidth="1"/>
    <col min="8717" max="8717" width="24.28515625" style="1" customWidth="1"/>
    <col min="8718" max="8719" width="14.7109375" style="1" customWidth="1"/>
    <col min="8720" max="8954" width="11.42578125" style="1"/>
    <col min="8955" max="8955" width="26.28515625" style="1" customWidth="1"/>
    <col min="8956" max="8956" width="30.7109375" style="1" customWidth="1"/>
    <col min="8957" max="8957" width="29" style="1" customWidth="1"/>
    <col min="8958" max="8960" width="6" style="1" customWidth="1"/>
    <col min="8961" max="8961" width="7.28515625" style="1" customWidth="1"/>
    <col min="8962" max="8962" width="6" style="1" customWidth="1"/>
    <col min="8963" max="8963" width="0.7109375" style="1" customWidth="1"/>
    <col min="8964" max="8967" width="0" style="1" hidden="1" customWidth="1"/>
    <col min="8968" max="8968" width="11.28515625" style="1" customWidth="1"/>
    <col min="8969" max="8970" width="15.42578125" style="1" customWidth="1"/>
    <col min="8971" max="8971" width="9.7109375" style="1" customWidth="1"/>
    <col min="8972" max="8972" width="10" style="1" customWidth="1"/>
    <col min="8973" max="8973" width="24.28515625" style="1" customWidth="1"/>
    <col min="8974" max="8975" width="14.7109375" style="1" customWidth="1"/>
    <col min="8976" max="9210" width="11.42578125" style="1"/>
    <col min="9211" max="9211" width="26.28515625" style="1" customWidth="1"/>
    <col min="9212" max="9212" width="30.7109375" style="1" customWidth="1"/>
    <col min="9213" max="9213" width="29" style="1" customWidth="1"/>
    <col min="9214" max="9216" width="6" style="1" customWidth="1"/>
    <col min="9217" max="9217" width="7.28515625" style="1" customWidth="1"/>
    <col min="9218" max="9218" width="6" style="1" customWidth="1"/>
    <col min="9219" max="9219" width="0.7109375" style="1" customWidth="1"/>
    <col min="9220" max="9223" width="0" style="1" hidden="1" customWidth="1"/>
    <col min="9224" max="9224" width="11.28515625" style="1" customWidth="1"/>
    <col min="9225" max="9226" width="15.42578125" style="1" customWidth="1"/>
    <col min="9227" max="9227" width="9.7109375" style="1" customWidth="1"/>
    <col min="9228" max="9228" width="10" style="1" customWidth="1"/>
    <col min="9229" max="9229" width="24.28515625" style="1" customWidth="1"/>
    <col min="9230" max="9231" width="14.7109375" style="1" customWidth="1"/>
    <col min="9232" max="9466" width="11.42578125" style="1"/>
    <col min="9467" max="9467" width="26.28515625" style="1" customWidth="1"/>
    <col min="9468" max="9468" width="30.7109375" style="1" customWidth="1"/>
    <col min="9469" max="9469" width="29" style="1" customWidth="1"/>
    <col min="9470" max="9472" width="6" style="1" customWidth="1"/>
    <col min="9473" max="9473" width="7.28515625" style="1" customWidth="1"/>
    <col min="9474" max="9474" width="6" style="1" customWidth="1"/>
    <col min="9475" max="9475" width="0.7109375" style="1" customWidth="1"/>
    <col min="9476" max="9479" width="0" style="1" hidden="1" customWidth="1"/>
    <col min="9480" max="9480" width="11.28515625" style="1" customWidth="1"/>
    <col min="9481" max="9482" width="15.42578125" style="1" customWidth="1"/>
    <col min="9483" max="9483" width="9.7109375" style="1" customWidth="1"/>
    <col min="9484" max="9484" width="10" style="1" customWidth="1"/>
    <col min="9485" max="9485" width="24.28515625" style="1" customWidth="1"/>
    <col min="9486" max="9487" width="14.7109375" style="1" customWidth="1"/>
    <col min="9488" max="9722" width="11.42578125" style="1"/>
    <col min="9723" max="9723" width="26.28515625" style="1" customWidth="1"/>
    <col min="9724" max="9724" width="30.7109375" style="1" customWidth="1"/>
    <col min="9725" max="9725" width="29" style="1" customWidth="1"/>
    <col min="9726" max="9728" width="6" style="1" customWidth="1"/>
    <col min="9729" max="9729" width="7.28515625" style="1" customWidth="1"/>
    <col min="9730" max="9730" width="6" style="1" customWidth="1"/>
    <col min="9731" max="9731" width="0.7109375" style="1" customWidth="1"/>
    <col min="9732" max="9735" width="0" style="1" hidden="1" customWidth="1"/>
    <col min="9736" max="9736" width="11.28515625" style="1" customWidth="1"/>
    <col min="9737" max="9738" width="15.42578125" style="1" customWidth="1"/>
    <col min="9739" max="9739" width="9.7109375" style="1" customWidth="1"/>
    <col min="9740" max="9740" width="10" style="1" customWidth="1"/>
    <col min="9741" max="9741" width="24.28515625" style="1" customWidth="1"/>
    <col min="9742" max="9743" width="14.7109375" style="1" customWidth="1"/>
    <col min="9744" max="9978" width="11.42578125" style="1"/>
    <col min="9979" max="9979" width="26.28515625" style="1" customWidth="1"/>
    <col min="9980" max="9980" width="30.7109375" style="1" customWidth="1"/>
    <col min="9981" max="9981" width="29" style="1" customWidth="1"/>
    <col min="9982" max="9984" width="6" style="1" customWidth="1"/>
    <col min="9985" max="9985" width="7.28515625" style="1" customWidth="1"/>
    <col min="9986" max="9986" width="6" style="1" customWidth="1"/>
    <col min="9987" max="9987" width="0.7109375" style="1" customWidth="1"/>
    <col min="9988" max="9991" width="0" style="1" hidden="1" customWidth="1"/>
    <col min="9992" max="9992" width="11.28515625" style="1" customWidth="1"/>
    <col min="9993" max="9994" width="15.42578125" style="1" customWidth="1"/>
    <col min="9995" max="9995" width="9.7109375" style="1" customWidth="1"/>
    <col min="9996" max="9996" width="10" style="1" customWidth="1"/>
    <col min="9997" max="9997" width="24.28515625" style="1" customWidth="1"/>
    <col min="9998" max="9999" width="14.7109375" style="1" customWidth="1"/>
    <col min="10000" max="10234" width="11.42578125" style="1"/>
    <col min="10235" max="10235" width="26.28515625" style="1" customWidth="1"/>
    <col min="10236" max="10236" width="30.7109375" style="1" customWidth="1"/>
    <col min="10237" max="10237" width="29" style="1" customWidth="1"/>
    <col min="10238" max="10240" width="6" style="1" customWidth="1"/>
    <col min="10241" max="10241" width="7.28515625" style="1" customWidth="1"/>
    <col min="10242" max="10242" width="6" style="1" customWidth="1"/>
    <col min="10243" max="10243" width="0.7109375" style="1" customWidth="1"/>
    <col min="10244" max="10247" width="0" style="1" hidden="1" customWidth="1"/>
    <col min="10248" max="10248" width="11.28515625" style="1" customWidth="1"/>
    <col min="10249" max="10250" width="15.42578125" style="1" customWidth="1"/>
    <col min="10251" max="10251" width="9.7109375" style="1" customWidth="1"/>
    <col min="10252" max="10252" width="10" style="1" customWidth="1"/>
    <col min="10253" max="10253" width="24.28515625" style="1" customWidth="1"/>
    <col min="10254" max="10255" width="14.7109375" style="1" customWidth="1"/>
    <col min="10256" max="10490" width="11.42578125" style="1"/>
    <col min="10491" max="10491" width="26.28515625" style="1" customWidth="1"/>
    <col min="10492" max="10492" width="30.7109375" style="1" customWidth="1"/>
    <col min="10493" max="10493" width="29" style="1" customWidth="1"/>
    <col min="10494" max="10496" width="6" style="1" customWidth="1"/>
    <col min="10497" max="10497" width="7.28515625" style="1" customWidth="1"/>
    <col min="10498" max="10498" width="6" style="1" customWidth="1"/>
    <col min="10499" max="10499" width="0.7109375" style="1" customWidth="1"/>
    <col min="10500" max="10503" width="0" style="1" hidden="1" customWidth="1"/>
    <col min="10504" max="10504" width="11.28515625" style="1" customWidth="1"/>
    <col min="10505" max="10506" width="15.42578125" style="1" customWidth="1"/>
    <col min="10507" max="10507" width="9.7109375" style="1" customWidth="1"/>
    <col min="10508" max="10508" width="10" style="1" customWidth="1"/>
    <col min="10509" max="10509" width="24.28515625" style="1" customWidth="1"/>
    <col min="10510" max="10511" width="14.7109375" style="1" customWidth="1"/>
    <col min="10512" max="10746" width="11.42578125" style="1"/>
    <col min="10747" max="10747" width="26.28515625" style="1" customWidth="1"/>
    <col min="10748" max="10748" width="30.7109375" style="1" customWidth="1"/>
    <col min="10749" max="10749" width="29" style="1" customWidth="1"/>
    <col min="10750" max="10752" width="6" style="1" customWidth="1"/>
    <col min="10753" max="10753" width="7.28515625" style="1" customWidth="1"/>
    <col min="10754" max="10754" width="6" style="1" customWidth="1"/>
    <col min="10755" max="10755" width="0.7109375" style="1" customWidth="1"/>
    <col min="10756" max="10759" width="0" style="1" hidden="1" customWidth="1"/>
    <col min="10760" max="10760" width="11.28515625" style="1" customWidth="1"/>
    <col min="10761" max="10762" width="15.42578125" style="1" customWidth="1"/>
    <col min="10763" max="10763" width="9.7109375" style="1" customWidth="1"/>
    <col min="10764" max="10764" width="10" style="1" customWidth="1"/>
    <col min="10765" max="10765" width="24.28515625" style="1" customWidth="1"/>
    <col min="10766" max="10767" width="14.7109375" style="1" customWidth="1"/>
    <col min="10768" max="11002" width="11.42578125" style="1"/>
    <col min="11003" max="11003" width="26.28515625" style="1" customWidth="1"/>
    <col min="11004" max="11004" width="30.7109375" style="1" customWidth="1"/>
    <col min="11005" max="11005" width="29" style="1" customWidth="1"/>
    <col min="11006" max="11008" width="6" style="1" customWidth="1"/>
    <col min="11009" max="11009" width="7.28515625" style="1" customWidth="1"/>
    <col min="11010" max="11010" width="6" style="1" customWidth="1"/>
    <col min="11011" max="11011" width="0.7109375" style="1" customWidth="1"/>
    <col min="11012" max="11015" width="0" style="1" hidden="1" customWidth="1"/>
    <col min="11016" max="11016" width="11.28515625" style="1" customWidth="1"/>
    <col min="11017" max="11018" width="15.42578125" style="1" customWidth="1"/>
    <col min="11019" max="11019" width="9.7109375" style="1" customWidth="1"/>
    <col min="11020" max="11020" width="10" style="1" customWidth="1"/>
    <col min="11021" max="11021" width="24.28515625" style="1" customWidth="1"/>
    <col min="11022" max="11023" width="14.7109375" style="1" customWidth="1"/>
    <col min="11024" max="11258" width="11.42578125" style="1"/>
    <col min="11259" max="11259" width="26.28515625" style="1" customWidth="1"/>
    <col min="11260" max="11260" width="30.7109375" style="1" customWidth="1"/>
    <col min="11261" max="11261" width="29" style="1" customWidth="1"/>
    <col min="11262" max="11264" width="6" style="1" customWidth="1"/>
    <col min="11265" max="11265" width="7.28515625" style="1" customWidth="1"/>
    <col min="11266" max="11266" width="6" style="1" customWidth="1"/>
    <col min="11267" max="11267" width="0.7109375" style="1" customWidth="1"/>
    <col min="11268" max="11271" width="0" style="1" hidden="1" customWidth="1"/>
    <col min="11272" max="11272" width="11.28515625" style="1" customWidth="1"/>
    <col min="11273" max="11274" width="15.42578125" style="1" customWidth="1"/>
    <col min="11275" max="11275" width="9.7109375" style="1" customWidth="1"/>
    <col min="11276" max="11276" width="10" style="1" customWidth="1"/>
    <col min="11277" max="11277" width="24.28515625" style="1" customWidth="1"/>
    <col min="11278" max="11279" width="14.7109375" style="1" customWidth="1"/>
    <col min="11280" max="11514" width="11.42578125" style="1"/>
    <col min="11515" max="11515" width="26.28515625" style="1" customWidth="1"/>
    <col min="11516" max="11516" width="30.7109375" style="1" customWidth="1"/>
    <col min="11517" max="11517" width="29" style="1" customWidth="1"/>
    <col min="11518" max="11520" width="6" style="1" customWidth="1"/>
    <col min="11521" max="11521" width="7.28515625" style="1" customWidth="1"/>
    <col min="11522" max="11522" width="6" style="1" customWidth="1"/>
    <col min="11523" max="11523" width="0.7109375" style="1" customWidth="1"/>
    <col min="11524" max="11527" width="0" style="1" hidden="1" customWidth="1"/>
    <col min="11528" max="11528" width="11.28515625" style="1" customWidth="1"/>
    <col min="11529" max="11530" width="15.42578125" style="1" customWidth="1"/>
    <col min="11531" max="11531" width="9.7109375" style="1" customWidth="1"/>
    <col min="11532" max="11532" width="10" style="1" customWidth="1"/>
    <col min="11533" max="11533" width="24.28515625" style="1" customWidth="1"/>
    <col min="11534" max="11535" width="14.7109375" style="1" customWidth="1"/>
    <col min="11536" max="11770" width="11.42578125" style="1"/>
    <col min="11771" max="11771" width="26.28515625" style="1" customWidth="1"/>
    <col min="11772" max="11772" width="30.7109375" style="1" customWidth="1"/>
    <col min="11773" max="11773" width="29" style="1" customWidth="1"/>
    <col min="11774" max="11776" width="6" style="1" customWidth="1"/>
    <col min="11777" max="11777" width="7.28515625" style="1" customWidth="1"/>
    <col min="11778" max="11778" width="6" style="1" customWidth="1"/>
    <col min="11779" max="11779" width="0.7109375" style="1" customWidth="1"/>
    <col min="11780" max="11783" width="0" style="1" hidden="1" customWidth="1"/>
    <col min="11784" max="11784" width="11.28515625" style="1" customWidth="1"/>
    <col min="11785" max="11786" width="15.42578125" style="1" customWidth="1"/>
    <col min="11787" max="11787" width="9.7109375" style="1" customWidth="1"/>
    <col min="11788" max="11788" width="10" style="1" customWidth="1"/>
    <col min="11789" max="11789" width="24.28515625" style="1" customWidth="1"/>
    <col min="11790" max="11791" width="14.7109375" style="1" customWidth="1"/>
    <col min="11792" max="12026" width="11.42578125" style="1"/>
    <col min="12027" max="12027" width="26.28515625" style="1" customWidth="1"/>
    <col min="12028" max="12028" width="30.7109375" style="1" customWidth="1"/>
    <col min="12029" max="12029" width="29" style="1" customWidth="1"/>
    <col min="12030" max="12032" width="6" style="1" customWidth="1"/>
    <col min="12033" max="12033" width="7.28515625" style="1" customWidth="1"/>
    <col min="12034" max="12034" width="6" style="1" customWidth="1"/>
    <col min="12035" max="12035" width="0.7109375" style="1" customWidth="1"/>
    <col min="12036" max="12039" width="0" style="1" hidden="1" customWidth="1"/>
    <col min="12040" max="12040" width="11.28515625" style="1" customWidth="1"/>
    <col min="12041" max="12042" width="15.42578125" style="1" customWidth="1"/>
    <col min="12043" max="12043" width="9.7109375" style="1" customWidth="1"/>
    <col min="12044" max="12044" width="10" style="1" customWidth="1"/>
    <col min="12045" max="12045" width="24.28515625" style="1" customWidth="1"/>
    <col min="12046" max="12047" width="14.7109375" style="1" customWidth="1"/>
    <col min="12048" max="12282" width="11.42578125" style="1"/>
    <col min="12283" max="12283" width="26.28515625" style="1" customWidth="1"/>
    <col min="12284" max="12284" width="30.7109375" style="1" customWidth="1"/>
    <col min="12285" max="12285" width="29" style="1" customWidth="1"/>
    <col min="12286" max="12288" width="6" style="1" customWidth="1"/>
    <col min="12289" max="12289" width="7.28515625" style="1" customWidth="1"/>
    <col min="12290" max="12290" width="6" style="1" customWidth="1"/>
    <col min="12291" max="12291" width="0.7109375" style="1" customWidth="1"/>
    <col min="12292" max="12295" width="0" style="1" hidden="1" customWidth="1"/>
    <col min="12296" max="12296" width="11.28515625" style="1" customWidth="1"/>
    <col min="12297" max="12298" width="15.42578125" style="1" customWidth="1"/>
    <col min="12299" max="12299" width="9.7109375" style="1" customWidth="1"/>
    <col min="12300" max="12300" width="10" style="1" customWidth="1"/>
    <col min="12301" max="12301" width="24.28515625" style="1" customWidth="1"/>
    <col min="12302" max="12303" width="14.7109375" style="1" customWidth="1"/>
    <col min="12304" max="12538" width="11.42578125" style="1"/>
    <col min="12539" max="12539" width="26.28515625" style="1" customWidth="1"/>
    <col min="12540" max="12540" width="30.7109375" style="1" customWidth="1"/>
    <col min="12541" max="12541" width="29" style="1" customWidth="1"/>
    <col min="12542" max="12544" width="6" style="1" customWidth="1"/>
    <col min="12545" max="12545" width="7.28515625" style="1" customWidth="1"/>
    <col min="12546" max="12546" width="6" style="1" customWidth="1"/>
    <col min="12547" max="12547" width="0.7109375" style="1" customWidth="1"/>
    <col min="12548" max="12551" width="0" style="1" hidden="1" customWidth="1"/>
    <col min="12552" max="12552" width="11.28515625" style="1" customWidth="1"/>
    <col min="12553" max="12554" width="15.42578125" style="1" customWidth="1"/>
    <col min="12555" max="12555" width="9.7109375" style="1" customWidth="1"/>
    <col min="12556" max="12556" width="10" style="1" customWidth="1"/>
    <col min="12557" max="12557" width="24.28515625" style="1" customWidth="1"/>
    <col min="12558" max="12559" width="14.7109375" style="1" customWidth="1"/>
    <col min="12560" max="12794" width="11.42578125" style="1"/>
    <col min="12795" max="12795" width="26.28515625" style="1" customWidth="1"/>
    <col min="12796" max="12796" width="30.7109375" style="1" customWidth="1"/>
    <col min="12797" max="12797" width="29" style="1" customWidth="1"/>
    <col min="12798" max="12800" width="6" style="1" customWidth="1"/>
    <col min="12801" max="12801" width="7.28515625" style="1" customWidth="1"/>
    <col min="12802" max="12802" width="6" style="1" customWidth="1"/>
    <col min="12803" max="12803" width="0.7109375" style="1" customWidth="1"/>
    <col min="12804" max="12807" width="0" style="1" hidden="1" customWidth="1"/>
    <col min="12808" max="12808" width="11.28515625" style="1" customWidth="1"/>
    <col min="12809" max="12810" width="15.42578125" style="1" customWidth="1"/>
    <col min="12811" max="12811" width="9.7109375" style="1" customWidth="1"/>
    <col min="12812" max="12812" width="10" style="1" customWidth="1"/>
    <col min="12813" max="12813" width="24.28515625" style="1" customWidth="1"/>
    <col min="12814" max="12815" width="14.7109375" style="1" customWidth="1"/>
    <col min="12816" max="13050" width="11.42578125" style="1"/>
    <col min="13051" max="13051" width="26.28515625" style="1" customWidth="1"/>
    <col min="13052" max="13052" width="30.7109375" style="1" customWidth="1"/>
    <col min="13053" max="13053" width="29" style="1" customWidth="1"/>
    <col min="13054" max="13056" width="6" style="1" customWidth="1"/>
    <col min="13057" max="13057" width="7.28515625" style="1" customWidth="1"/>
    <col min="13058" max="13058" width="6" style="1" customWidth="1"/>
    <col min="13059" max="13059" width="0.7109375" style="1" customWidth="1"/>
    <col min="13060" max="13063" width="0" style="1" hidden="1" customWidth="1"/>
    <col min="13064" max="13064" width="11.28515625" style="1" customWidth="1"/>
    <col min="13065" max="13066" width="15.42578125" style="1" customWidth="1"/>
    <col min="13067" max="13067" width="9.7109375" style="1" customWidth="1"/>
    <col min="13068" max="13068" width="10" style="1" customWidth="1"/>
    <col min="13069" max="13069" width="24.28515625" style="1" customWidth="1"/>
    <col min="13070" max="13071" width="14.7109375" style="1" customWidth="1"/>
    <col min="13072" max="13306" width="11.42578125" style="1"/>
    <col min="13307" max="13307" width="26.28515625" style="1" customWidth="1"/>
    <col min="13308" max="13308" width="30.7109375" style="1" customWidth="1"/>
    <col min="13309" max="13309" width="29" style="1" customWidth="1"/>
    <col min="13310" max="13312" width="6" style="1" customWidth="1"/>
    <col min="13313" max="13313" width="7.28515625" style="1" customWidth="1"/>
    <col min="13314" max="13314" width="6" style="1" customWidth="1"/>
    <col min="13315" max="13315" width="0.7109375" style="1" customWidth="1"/>
    <col min="13316" max="13319" width="0" style="1" hidden="1" customWidth="1"/>
    <col min="13320" max="13320" width="11.28515625" style="1" customWidth="1"/>
    <col min="13321" max="13322" width="15.42578125" style="1" customWidth="1"/>
    <col min="13323" max="13323" width="9.7109375" style="1" customWidth="1"/>
    <col min="13324" max="13324" width="10" style="1" customWidth="1"/>
    <col min="13325" max="13325" width="24.28515625" style="1" customWidth="1"/>
    <col min="13326" max="13327" width="14.7109375" style="1" customWidth="1"/>
    <col min="13328" max="13562" width="11.42578125" style="1"/>
    <col min="13563" max="13563" width="26.28515625" style="1" customWidth="1"/>
    <col min="13564" max="13564" width="30.7109375" style="1" customWidth="1"/>
    <col min="13565" max="13565" width="29" style="1" customWidth="1"/>
    <col min="13566" max="13568" width="6" style="1" customWidth="1"/>
    <col min="13569" max="13569" width="7.28515625" style="1" customWidth="1"/>
    <col min="13570" max="13570" width="6" style="1" customWidth="1"/>
    <col min="13571" max="13571" width="0.7109375" style="1" customWidth="1"/>
    <col min="13572" max="13575" width="0" style="1" hidden="1" customWidth="1"/>
    <col min="13576" max="13576" width="11.28515625" style="1" customWidth="1"/>
    <col min="13577" max="13578" width="15.42578125" style="1" customWidth="1"/>
    <col min="13579" max="13579" width="9.7109375" style="1" customWidth="1"/>
    <col min="13580" max="13580" width="10" style="1" customWidth="1"/>
    <col min="13581" max="13581" width="24.28515625" style="1" customWidth="1"/>
    <col min="13582" max="13583" width="14.7109375" style="1" customWidth="1"/>
    <col min="13584" max="13818" width="11.42578125" style="1"/>
    <col min="13819" max="13819" width="26.28515625" style="1" customWidth="1"/>
    <col min="13820" max="13820" width="30.7109375" style="1" customWidth="1"/>
    <col min="13821" max="13821" width="29" style="1" customWidth="1"/>
    <col min="13822" max="13824" width="6" style="1" customWidth="1"/>
    <col min="13825" max="13825" width="7.28515625" style="1" customWidth="1"/>
    <col min="13826" max="13826" width="6" style="1" customWidth="1"/>
    <col min="13827" max="13827" width="0.7109375" style="1" customWidth="1"/>
    <col min="13828" max="13831" width="0" style="1" hidden="1" customWidth="1"/>
    <col min="13832" max="13832" width="11.28515625" style="1" customWidth="1"/>
    <col min="13833" max="13834" width="15.42578125" style="1" customWidth="1"/>
    <col min="13835" max="13835" width="9.7109375" style="1" customWidth="1"/>
    <col min="13836" max="13836" width="10" style="1" customWidth="1"/>
    <col min="13837" max="13837" width="24.28515625" style="1" customWidth="1"/>
    <col min="13838" max="13839" width="14.7109375" style="1" customWidth="1"/>
    <col min="13840" max="14074" width="11.42578125" style="1"/>
    <col min="14075" max="14075" width="26.28515625" style="1" customWidth="1"/>
    <col min="14076" max="14076" width="30.7109375" style="1" customWidth="1"/>
    <col min="14077" max="14077" width="29" style="1" customWidth="1"/>
    <col min="14078" max="14080" width="6" style="1" customWidth="1"/>
    <col min="14081" max="14081" width="7.28515625" style="1" customWidth="1"/>
    <col min="14082" max="14082" width="6" style="1" customWidth="1"/>
    <col min="14083" max="14083" width="0.7109375" style="1" customWidth="1"/>
    <col min="14084" max="14087" width="0" style="1" hidden="1" customWidth="1"/>
    <col min="14088" max="14088" width="11.28515625" style="1" customWidth="1"/>
    <col min="14089" max="14090" width="15.42578125" style="1" customWidth="1"/>
    <col min="14091" max="14091" width="9.7109375" style="1" customWidth="1"/>
    <col min="14092" max="14092" width="10" style="1" customWidth="1"/>
    <col min="14093" max="14093" width="24.28515625" style="1" customWidth="1"/>
    <col min="14094" max="14095" width="14.7109375" style="1" customWidth="1"/>
    <col min="14096" max="14330" width="11.42578125" style="1"/>
    <col min="14331" max="14331" width="26.28515625" style="1" customWidth="1"/>
    <col min="14332" max="14332" width="30.7109375" style="1" customWidth="1"/>
    <col min="14333" max="14333" width="29" style="1" customWidth="1"/>
    <col min="14334" max="14336" width="6" style="1" customWidth="1"/>
    <col min="14337" max="14337" width="7.28515625" style="1" customWidth="1"/>
    <col min="14338" max="14338" width="6" style="1" customWidth="1"/>
    <col min="14339" max="14339" width="0.7109375" style="1" customWidth="1"/>
    <col min="14340" max="14343" width="0" style="1" hidden="1" customWidth="1"/>
    <col min="14344" max="14344" width="11.28515625" style="1" customWidth="1"/>
    <col min="14345" max="14346" width="15.42578125" style="1" customWidth="1"/>
    <col min="14347" max="14347" width="9.7109375" style="1" customWidth="1"/>
    <col min="14348" max="14348" width="10" style="1" customWidth="1"/>
    <col min="14349" max="14349" width="24.28515625" style="1" customWidth="1"/>
    <col min="14350" max="14351" width="14.7109375" style="1" customWidth="1"/>
    <col min="14352" max="14586" width="11.42578125" style="1"/>
    <col min="14587" max="14587" width="26.28515625" style="1" customWidth="1"/>
    <col min="14588" max="14588" width="30.7109375" style="1" customWidth="1"/>
    <col min="14589" max="14589" width="29" style="1" customWidth="1"/>
    <col min="14590" max="14592" width="6" style="1" customWidth="1"/>
    <col min="14593" max="14593" width="7.28515625" style="1" customWidth="1"/>
    <col min="14594" max="14594" width="6" style="1" customWidth="1"/>
    <col min="14595" max="14595" width="0.7109375" style="1" customWidth="1"/>
    <col min="14596" max="14599" width="0" style="1" hidden="1" customWidth="1"/>
    <col min="14600" max="14600" width="11.28515625" style="1" customWidth="1"/>
    <col min="14601" max="14602" width="15.42578125" style="1" customWidth="1"/>
    <col min="14603" max="14603" width="9.7109375" style="1" customWidth="1"/>
    <col min="14604" max="14604" width="10" style="1" customWidth="1"/>
    <col min="14605" max="14605" width="24.28515625" style="1" customWidth="1"/>
    <col min="14606" max="14607" width="14.7109375" style="1" customWidth="1"/>
    <col min="14608" max="14842" width="11.42578125" style="1"/>
    <col min="14843" max="14843" width="26.28515625" style="1" customWidth="1"/>
    <col min="14844" max="14844" width="30.7109375" style="1" customWidth="1"/>
    <col min="14845" max="14845" width="29" style="1" customWidth="1"/>
    <col min="14846" max="14848" width="6" style="1" customWidth="1"/>
    <col min="14849" max="14849" width="7.28515625" style="1" customWidth="1"/>
    <col min="14850" max="14850" width="6" style="1" customWidth="1"/>
    <col min="14851" max="14851" width="0.7109375" style="1" customWidth="1"/>
    <col min="14852" max="14855" width="0" style="1" hidden="1" customWidth="1"/>
    <col min="14856" max="14856" width="11.28515625" style="1" customWidth="1"/>
    <col min="14857" max="14858" width="15.42578125" style="1" customWidth="1"/>
    <col min="14859" max="14859" width="9.7109375" style="1" customWidth="1"/>
    <col min="14860" max="14860" width="10" style="1" customWidth="1"/>
    <col min="14861" max="14861" width="24.28515625" style="1" customWidth="1"/>
    <col min="14862" max="14863" width="14.7109375" style="1" customWidth="1"/>
    <col min="14864" max="15098" width="11.42578125" style="1"/>
    <col min="15099" max="15099" width="26.28515625" style="1" customWidth="1"/>
    <col min="15100" max="15100" width="30.7109375" style="1" customWidth="1"/>
    <col min="15101" max="15101" width="29" style="1" customWidth="1"/>
    <col min="15102" max="15104" width="6" style="1" customWidth="1"/>
    <col min="15105" max="15105" width="7.28515625" style="1" customWidth="1"/>
    <col min="15106" max="15106" width="6" style="1" customWidth="1"/>
    <col min="15107" max="15107" width="0.7109375" style="1" customWidth="1"/>
    <col min="15108" max="15111" width="0" style="1" hidden="1" customWidth="1"/>
    <col min="15112" max="15112" width="11.28515625" style="1" customWidth="1"/>
    <col min="15113" max="15114" width="15.42578125" style="1" customWidth="1"/>
    <col min="15115" max="15115" width="9.7109375" style="1" customWidth="1"/>
    <col min="15116" max="15116" width="10" style="1" customWidth="1"/>
    <col min="15117" max="15117" width="24.28515625" style="1" customWidth="1"/>
    <col min="15118" max="15119" width="14.7109375" style="1" customWidth="1"/>
    <col min="15120" max="15354" width="11.42578125" style="1"/>
    <col min="15355" max="15355" width="26.28515625" style="1" customWidth="1"/>
    <col min="15356" max="15356" width="30.7109375" style="1" customWidth="1"/>
    <col min="15357" max="15357" width="29" style="1" customWidth="1"/>
    <col min="15358" max="15360" width="6" style="1" customWidth="1"/>
    <col min="15361" max="15361" width="7.28515625" style="1" customWidth="1"/>
    <col min="15362" max="15362" width="6" style="1" customWidth="1"/>
    <col min="15363" max="15363" width="0.7109375" style="1" customWidth="1"/>
    <col min="15364" max="15367" width="0" style="1" hidden="1" customWidth="1"/>
    <col min="15368" max="15368" width="11.28515625" style="1" customWidth="1"/>
    <col min="15369" max="15370" width="15.42578125" style="1" customWidth="1"/>
    <col min="15371" max="15371" width="9.7109375" style="1" customWidth="1"/>
    <col min="15372" max="15372" width="10" style="1" customWidth="1"/>
    <col min="15373" max="15373" width="24.28515625" style="1" customWidth="1"/>
    <col min="15374" max="15375" width="14.7109375" style="1" customWidth="1"/>
    <col min="15376" max="15610" width="11.42578125" style="1"/>
    <col min="15611" max="15611" width="26.28515625" style="1" customWidth="1"/>
    <col min="15612" max="15612" width="30.7109375" style="1" customWidth="1"/>
    <col min="15613" max="15613" width="29" style="1" customWidth="1"/>
    <col min="15614" max="15616" width="6" style="1" customWidth="1"/>
    <col min="15617" max="15617" width="7.28515625" style="1" customWidth="1"/>
    <col min="15618" max="15618" width="6" style="1" customWidth="1"/>
    <col min="15619" max="15619" width="0.7109375" style="1" customWidth="1"/>
    <col min="15620" max="15623" width="0" style="1" hidden="1" customWidth="1"/>
    <col min="15624" max="15624" width="11.28515625" style="1" customWidth="1"/>
    <col min="15625" max="15626" width="15.42578125" style="1" customWidth="1"/>
    <col min="15627" max="15627" width="9.7109375" style="1" customWidth="1"/>
    <col min="15628" max="15628" width="10" style="1" customWidth="1"/>
    <col min="15629" max="15629" width="24.28515625" style="1" customWidth="1"/>
    <col min="15630" max="15631" width="14.7109375" style="1" customWidth="1"/>
    <col min="15632" max="15866" width="11.42578125" style="1"/>
    <col min="15867" max="15867" width="26.28515625" style="1" customWidth="1"/>
    <col min="15868" max="15868" width="30.7109375" style="1" customWidth="1"/>
    <col min="15869" max="15869" width="29" style="1" customWidth="1"/>
    <col min="15870" max="15872" width="6" style="1" customWidth="1"/>
    <col min="15873" max="15873" width="7.28515625" style="1" customWidth="1"/>
    <col min="15874" max="15874" width="6" style="1" customWidth="1"/>
    <col min="15875" max="15875" width="0.7109375" style="1" customWidth="1"/>
    <col min="15876" max="15879" width="0" style="1" hidden="1" customWidth="1"/>
    <col min="15880" max="15880" width="11.28515625" style="1" customWidth="1"/>
    <col min="15881" max="15882" width="15.42578125" style="1" customWidth="1"/>
    <col min="15883" max="15883" width="9.7109375" style="1" customWidth="1"/>
    <col min="15884" max="15884" width="10" style="1" customWidth="1"/>
    <col min="15885" max="15885" width="24.28515625" style="1" customWidth="1"/>
    <col min="15886" max="15887" width="14.7109375" style="1" customWidth="1"/>
    <col min="15888" max="16122" width="11.42578125" style="1"/>
    <col min="16123" max="16123" width="26.28515625" style="1" customWidth="1"/>
    <col min="16124" max="16124" width="30.7109375" style="1" customWidth="1"/>
    <col min="16125" max="16125" width="29" style="1" customWidth="1"/>
    <col min="16126" max="16128" width="6" style="1" customWidth="1"/>
    <col min="16129" max="16129" width="7.28515625" style="1" customWidth="1"/>
    <col min="16130" max="16130" width="6" style="1" customWidth="1"/>
    <col min="16131" max="16131" width="0.7109375" style="1" customWidth="1"/>
    <col min="16132" max="16135" width="0" style="1" hidden="1" customWidth="1"/>
    <col min="16136" max="16136" width="11.28515625" style="1" customWidth="1"/>
    <col min="16137" max="16138" width="15.42578125" style="1" customWidth="1"/>
    <col min="16139" max="16139" width="9.7109375" style="1" customWidth="1"/>
    <col min="16140" max="16140" width="10" style="1" customWidth="1"/>
    <col min="16141" max="16141" width="24.28515625" style="1" customWidth="1"/>
    <col min="16142" max="16143" width="14.7109375" style="1" customWidth="1"/>
    <col min="16144" max="16381" width="11.42578125" style="1"/>
    <col min="16382" max="16384" width="11.42578125" style="1" customWidth="1"/>
  </cols>
  <sheetData>
    <row r="1" spans="1:18" s="38" customFormat="1" ht="19.5" customHeight="1">
      <c r="A1" s="61"/>
      <c r="B1" s="62"/>
      <c r="C1" s="63"/>
      <c r="D1" s="62"/>
      <c r="E1" s="62"/>
      <c r="F1" s="62"/>
      <c r="G1" s="114"/>
      <c r="H1" s="99"/>
      <c r="I1" s="195"/>
      <c r="J1" s="99"/>
    </row>
    <row r="2" spans="1:18" s="38" customFormat="1" ht="19.5" customHeight="1">
      <c r="A2" s="61"/>
      <c r="B2" s="97"/>
      <c r="C2" s="65"/>
      <c r="D2" s="64"/>
      <c r="E2" s="62"/>
      <c r="F2" s="62"/>
      <c r="G2" s="115"/>
      <c r="H2" s="99"/>
      <c r="I2" s="195"/>
      <c r="J2" s="99"/>
    </row>
    <row r="3" spans="1:18" s="38" customFormat="1" ht="19.5" customHeight="1">
      <c r="A3" s="61"/>
      <c r="B3" s="64"/>
      <c r="C3" s="65"/>
      <c r="D3" s="97"/>
      <c r="E3" s="62"/>
      <c r="F3" s="62"/>
      <c r="G3" s="115"/>
      <c r="H3" s="99"/>
      <c r="I3" s="195"/>
      <c r="J3" s="99"/>
    </row>
    <row r="4" spans="1:18" s="38" customFormat="1" ht="19.5" customHeight="1">
      <c r="A4" s="61"/>
      <c r="B4" s="64"/>
      <c r="C4" s="65"/>
      <c r="D4" s="64"/>
      <c r="E4" s="62"/>
      <c r="F4" s="62"/>
      <c r="G4" s="115"/>
      <c r="H4" s="99"/>
      <c r="I4" s="195"/>
      <c r="J4" s="99"/>
    </row>
    <row r="5" spans="1:18" s="38" customFormat="1" ht="19.5" customHeight="1">
      <c r="A5" s="61"/>
      <c r="B5" s="64"/>
      <c r="C5" s="67"/>
      <c r="D5" s="64"/>
      <c r="E5" s="68"/>
      <c r="F5" s="62"/>
      <c r="G5" s="99"/>
      <c r="H5" s="99"/>
      <c r="I5" s="195"/>
      <c r="J5" s="99"/>
    </row>
    <row r="6" spans="1:18" s="38" customFormat="1" ht="19.5" customHeight="1">
      <c r="A6" s="61"/>
      <c r="B6" s="64"/>
      <c r="C6" s="65"/>
      <c r="D6" s="64"/>
      <c r="E6" s="62"/>
      <c r="F6" s="62"/>
      <c r="G6" s="99"/>
      <c r="H6" s="99"/>
      <c r="I6" s="195"/>
      <c r="J6" s="99"/>
    </row>
    <row r="7" spans="1:18" s="38" customFormat="1" ht="19.5" customHeight="1">
      <c r="A7" s="61"/>
      <c r="B7" s="64"/>
      <c r="C7" s="65"/>
      <c r="D7" s="64"/>
      <c r="E7" s="62"/>
      <c r="F7" s="62"/>
      <c r="G7" s="116"/>
      <c r="H7" s="99"/>
      <c r="I7" s="195"/>
      <c r="J7" s="99"/>
    </row>
    <row r="8" spans="1:18" s="38" customFormat="1" ht="19.5" customHeight="1">
      <c r="A8" s="61"/>
      <c r="B8" s="69"/>
      <c r="C8" s="69"/>
      <c r="D8" s="69"/>
      <c r="E8" s="69"/>
      <c r="F8" s="69"/>
      <c r="G8" s="99"/>
      <c r="H8" s="99"/>
      <c r="I8" s="195"/>
      <c r="J8" s="99"/>
      <c r="K8" s="62"/>
      <c r="L8" s="62"/>
    </row>
    <row r="9" spans="1:18" s="38" customFormat="1" ht="19.5" customHeight="1">
      <c r="A9" s="70"/>
      <c r="B9" s="69"/>
      <c r="C9" s="71"/>
      <c r="D9" s="72"/>
      <c r="E9" s="72"/>
      <c r="F9" s="69"/>
      <c r="G9" s="99"/>
      <c r="H9" s="99"/>
      <c r="I9" s="195"/>
      <c r="J9" s="99"/>
      <c r="K9" s="62"/>
      <c r="L9" s="62"/>
    </row>
    <row r="10" spans="1:18" s="38" customFormat="1" ht="19.5" customHeight="1">
      <c r="A10" s="70"/>
      <c r="B10" s="69"/>
      <c r="C10" s="71"/>
      <c r="D10" s="72"/>
      <c r="E10" s="72"/>
      <c r="F10" s="69"/>
      <c r="G10" s="99"/>
      <c r="H10" s="99"/>
      <c r="I10" s="195"/>
      <c r="J10" s="99"/>
      <c r="K10" s="62"/>
      <c r="L10" s="62"/>
    </row>
    <row r="11" spans="1:18" s="38" customFormat="1" ht="19.5" customHeight="1">
      <c r="A11" s="70"/>
      <c r="B11" s="69"/>
      <c r="C11" s="71"/>
      <c r="D11" s="72"/>
      <c r="E11" s="72"/>
      <c r="F11" s="69"/>
      <c r="G11" s="99"/>
      <c r="H11" s="99"/>
      <c r="I11" s="195"/>
      <c r="J11" s="99"/>
      <c r="K11" s="62"/>
      <c r="L11" s="62"/>
    </row>
    <row r="12" spans="1:18" s="38" customFormat="1" ht="19.5" customHeight="1">
      <c r="A12" s="70"/>
      <c r="B12" s="69"/>
      <c r="C12" s="69"/>
      <c r="D12" s="73"/>
      <c r="E12" s="72"/>
      <c r="F12" s="69"/>
      <c r="G12" s="99"/>
      <c r="H12" s="99"/>
      <c r="I12" s="195"/>
      <c r="J12" s="99"/>
      <c r="K12" s="62"/>
      <c r="L12" s="62"/>
    </row>
    <row r="13" spans="1:18" s="49" customFormat="1" ht="19.5" customHeight="1" thickBot="1">
      <c r="A13" s="74"/>
      <c r="B13" s="69"/>
      <c r="C13" s="71"/>
      <c r="D13" s="75"/>
      <c r="E13" s="75"/>
      <c r="F13" s="75"/>
      <c r="G13" s="101"/>
      <c r="H13" s="101"/>
      <c r="I13" s="196"/>
      <c r="J13" s="101"/>
      <c r="K13" s="76"/>
      <c r="L13" s="76"/>
      <c r="Q13" s="39"/>
    </row>
    <row r="14" spans="1:18" ht="22.5" customHeight="1">
      <c r="A14" s="475" t="s">
        <v>81</v>
      </c>
      <c r="B14" s="476"/>
      <c r="C14" s="476"/>
      <c r="D14" s="476"/>
      <c r="E14" s="77"/>
      <c r="F14" s="77"/>
      <c r="G14" s="102"/>
      <c r="H14" s="102"/>
      <c r="I14" s="197"/>
      <c r="J14" s="102"/>
      <c r="K14" s="78"/>
      <c r="L14" s="79"/>
      <c r="R14" s="51"/>
    </row>
    <row r="15" spans="1:18" s="31" customFormat="1" ht="11.25" customHeight="1">
      <c r="A15" s="477" t="s">
        <v>39</v>
      </c>
      <c r="B15" s="485" t="s">
        <v>91</v>
      </c>
      <c r="C15" s="479" t="s">
        <v>37</v>
      </c>
      <c r="D15" s="469" t="s">
        <v>38</v>
      </c>
      <c r="E15" s="481" t="s">
        <v>7</v>
      </c>
      <c r="F15" s="482"/>
      <c r="G15" s="497" t="s">
        <v>995</v>
      </c>
      <c r="H15" s="498"/>
      <c r="I15" s="467" t="s">
        <v>994</v>
      </c>
      <c r="J15" s="473" t="s">
        <v>7</v>
      </c>
      <c r="K15" s="469" t="s">
        <v>115</v>
      </c>
      <c r="L15" s="471" t="s">
        <v>116</v>
      </c>
    </row>
    <row r="16" spans="1:18" s="31" customFormat="1" ht="11.25" customHeight="1" thickBot="1">
      <c r="A16" s="478"/>
      <c r="B16" s="486"/>
      <c r="C16" s="480"/>
      <c r="D16" s="470"/>
      <c r="E16" s="483"/>
      <c r="F16" s="484"/>
      <c r="G16" s="499"/>
      <c r="H16" s="500"/>
      <c r="I16" s="468"/>
      <c r="J16" s="474"/>
      <c r="K16" s="470"/>
      <c r="L16" s="472"/>
    </row>
    <row r="17" spans="1:12" ht="231" customHeight="1">
      <c r="A17" s="190" t="s">
        <v>86</v>
      </c>
      <c r="B17" s="191" t="s">
        <v>102</v>
      </c>
      <c r="C17" s="192"/>
      <c r="D17" s="193" t="s">
        <v>83</v>
      </c>
      <c r="E17" s="488"/>
      <c r="F17" s="488"/>
      <c r="G17" s="501">
        <v>16.95</v>
      </c>
      <c r="H17" s="502"/>
      <c r="I17" s="198">
        <v>0.8</v>
      </c>
      <c r="J17" s="220">
        <f t="shared" ref="J17:J23" si="0">E17*G17*(1-I17)</f>
        <v>0</v>
      </c>
      <c r="K17" s="217" t="s">
        <v>136</v>
      </c>
      <c r="L17" s="204" t="s">
        <v>676</v>
      </c>
    </row>
    <row r="18" spans="1:12" ht="231" customHeight="1" thickBot="1">
      <c r="A18" s="90" t="s">
        <v>85</v>
      </c>
      <c r="B18" s="91" t="s">
        <v>103</v>
      </c>
      <c r="C18" s="92"/>
      <c r="D18" s="207" t="s">
        <v>83</v>
      </c>
      <c r="E18" s="487"/>
      <c r="F18" s="487"/>
      <c r="G18" s="495">
        <v>16.95</v>
      </c>
      <c r="H18" s="496"/>
      <c r="I18" s="208">
        <v>0.8</v>
      </c>
      <c r="J18" s="221">
        <f t="shared" si="0"/>
        <v>0</v>
      </c>
      <c r="K18" s="219" t="s">
        <v>137</v>
      </c>
      <c r="L18" s="218" t="s">
        <v>676</v>
      </c>
    </row>
    <row r="19" spans="1:12" ht="231" customHeight="1">
      <c r="A19" s="209" t="s">
        <v>88</v>
      </c>
      <c r="B19" s="210" t="s">
        <v>102</v>
      </c>
      <c r="C19" s="211"/>
      <c r="D19" s="193" t="s">
        <v>83</v>
      </c>
      <c r="E19" s="487"/>
      <c r="F19" s="487"/>
      <c r="G19" s="493">
        <v>26.95</v>
      </c>
      <c r="H19" s="493"/>
      <c r="I19" s="198">
        <v>0.8</v>
      </c>
      <c r="J19" s="220">
        <f t="shared" si="0"/>
        <v>0</v>
      </c>
      <c r="K19" s="217" t="s">
        <v>139</v>
      </c>
      <c r="L19" s="204" t="s">
        <v>676</v>
      </c>
    </row>
    <row r="20" spans="1:12" ht="231" customHeight="1" thickBot="1">
      <c r="A20" s="212" t="s">
        <v>87</v>
      </c>
      <c r="B20" s="213" t="s">
        <v>103</v>
      </c>
      <c r="C20" s="95"/>
      <c r="D20" s="88" t="s">
        <v>83</v>
      </c>
      <c r="E20" s="487"/>
      <c r="F20" s="487"/>
      <c r="G20" s="492">
        <v>26.95</v>
      </c>
      <c r="H20" s="492"/>
      <c r="I20" s="214">
        <v>0.8</v>
      </c>
      <c r="J20" s="222">
        <f t="shared" si="0"/>
        <v>0</v>
      </c>
      <c r="K20" s="206" t="s">
        <v>138</v>
      </c>
      <c r="L20" s="205" t="s">
        <v>676</v>
      </c>
    </row>
    <row r="21" spans="1:12" ht="231" customHeight="1" thickBot="1">
      <c r="A21" s="215" t="s">
        <v>84</v>
      </c>
      <c r="B21" s="216" t="s">
        <v>102</v>
      </c>
      <c r="C21" s="192"/>
      <c r="D21" s="193" t="s">
        <v>83</v>
      </c>
      <c r="E21" s="487">
        <v>2857</v>
      </c>
      <c r="F21" s="487"/>
      <c r="G21" s="493">
        <v>26.95</v>
      </c>
      <c r="H21" s="493"/>
      <c r="I21" s="198">
        <v>0.8</v>
      </c>
      <c r="J21" s="222">
        <f t="shared" si="0"/>
        <v>15399.229999999996</v>
      </c>
      <c r="K21" s="217" t="s">
        <v>140</v>
      </c>
      <c r="L21" s="204" t="s">
        <v>676</v>
      </c>
    </row>
    <row r="22" spans="1:12" ht="231" customHeight="1" thickBot="1">
      <c r="A22" s="212" t="s">
        <v>82</v>
      </c>
      <c r="B22" s="213" t="s">
        <v>103</v>
      </c>
      <c r="C22" s="95"/>
      <c r="D22" s="88" t="s">
        <v>83</v>
      </c>
      <c r="E22" s="487"/>
      <c r="F22" s="487"/>
      <c r="G22" s="492">
        <v>26.95</v>
      </c>
      <c r="H22" s="492"/>
      <c r="I22" s="199">
        <v>0.8</v>
      </c>
      <c r="J22" s="222">
        <f t="shared" si="0"/>
        <v>0</v>
      </c>
      <c r="K22" s="206" t="s">
        <v>141</v>
      </c>
      <c r="L22" s="205" t="s">
        <v>676</v>
      </c>
    </row>
    <row r="23" spans="1:12" ht="231" customHeight="1" thickBot="1">
      <c r="A23" s="190" t="s">
        <v>90</v>
      </c>
      <c r="B23" s="191" t="s">
        <v>102</v>
      </c>
      <c r="C23" s="192"/>
      <c r="D23" s="193" t="s">
        <v>83</v>
      </c>
      <c r="E23" s="487">
        <v>1572</v>
      </c>
      <c r="F23" s="487"/>
      <c r="G23" s="493">
        <v>32.950000000000003</v>
      </c>
      <c r="H23" s="493"/>
      <c r="I23" s="198">
        <v>0.8</v>
      </c>
      <c r="J23" s="222">
        <f t="shared" si="0"/>
        <v>10359.479999999998</v>
      </c>
      <c r="K23" s="217" t="s">
        <v>143</v>
      </c>
      <c r="L23" s="204" t="s">
        <v>676</v>
      </c>
    </row>
    <row r="24" spans="1:12" ht="231" customHeight="1" thickBot="1">
      <c r="A24" s="93" t="s">
        <v>89</v>
      </c>
      <c r="B24" s="94" t="s">
        <v>103</v>
      </c>
      <c r="C24" s="95"/>
      <c r="D24" s="88" t="s">
        <v>83</v>
      </c>
      <c r="E24" s="494"/>
      <c r="F24" s="494"/>
      <c r="G24" s="492">
        <v>32.950000000000003</v>
      </c>
      <c r="H24" s="492"/>
      <c r="I24" s="199">
        <v>0.8</v>
      </c>
      <c r="J24" s="222">
        <f>E24*G24*(1-I24)</f>
        <v>0</v>
      </c>
      <c r="K24" s="206" t="s">
        <v>142</v>
      </c>
      <c r="L24" s="205" t="s">
        <v>676</v>
      </c>
    </row>
    <row r="25" spans="1:12" ht="22.5" customHeight="1" thickBot="1">
      <c r="A25" s="89"/>
      <c r="B25" s="89"/>
      <c r="C25" s="89"/>
      <c r="D25" s="96"/>
      <c r="E25" s="490">
        <f>SUM(E17:F24)</f>
        <v>4429</v>
      </c>
      <c r="F25" s="491"/>
      <c r="G25" s="489"/>
      <c r="H25" s="489"/>
      <c r="I25" s="200"/>
      <c r="J25" s="223">
        <f>SUM(J17:J24)</f>
        <v>25758.709999999992</v>
      </c>
      <c r="K25" s="89"/>
      <c r="L25" s="89"/>
    </row>
    <row r="26" spans="1:12" ht="12.75" customHeight="1">
      <c r="E26" s="125">
        <v>17897</v>
      </c>
    </row>
    <row r="27" spans="1:12" ht="12.75" customHeight="1">
      <c r="A27" s="18"/>
      <c r="B27" s="18"/>
      <c r="C27" s="18"/>
      <c r="D27" s="18"/>
      <c r="E27" s="18"/>
      <c r="F27" s="18"/>
      <c r="G27" s="117"/>
      <c r="H27" s="117"/>
      <c r="J27" s="117"/>
    </row>
    <row r="28" spans="1:12" ht="13.15" customHeight="1">
      <c r="A28" s="2"/>
      <c r="B28" s="2"/>
      <c r="C28" s="2"/>
      <c r="D28" s="2"/>
      <c r="E28" s="2"/>
      <c r="F28" s="2"/>
      <c r="G28" s="118"/>
      <c r="H28" s="118"/>
      <c r="I28" s="201"/>
      <c r="J28" s="118"/>
    </row>
    <row r="29" spans="1:12" ht="13.15" customHeight="1">
      <c r="A29" s="5"/>
      <c r="B29" s="5"/>
      <c r="C29" s="5"/>
      <c r="D29" s="5"/>
      <c r="E29" s="16"/>
      <c r="F29" s="16"/>
      <c r="G29" s="119"/>
      <c r="H29" s="119"/>
      <c r="I29" s="202"/>
      <c r="J29" s="119"/>
    </row>
    <row r="30" spans="1:12" ht="13.15" customHeight="1">
      <c r="A30" s="5"/>
      <c r="B30" s="5"/>
      <c r="C30" s="5"/>
      <c r="D30" s="5"/>
      <c r="E30" s="5"/>
      <c r="F30" s="5"/>
      <c r="G30" s="120"/>
      <c r="H30" s="120"/>
      <c r="I30" s="203"/>
      <c r="J30" s="120"/>
    </row>
    <row r="31" spans="1:12" ht="13.15" customHeight="1">
      <c r="A31" s="5"/>
      <c r="B31" s="5"/>
      <c r="C31" s="5"/>
      <c r="D31" s="6"/>
      <c r="E31" s="6"/>
      <c r="F31" s="6"/>
      <c r="G31" s="121"/>
      <c r="H31" s="121"/>
      <c r="J31" s="121"/>
    </row>
    <row r="32" spans="1:12" ht="13.15" customHeight="1">
      <c r="A32" s="4"/>
      <c r="B32" s="4"/>
      <c r="C32" s="4"/>
      <c r="D32" s="4"/>
      <c r="E32" s="4"/>
      <c r="F32" s="4"/>
      <c r="G32" s="122"/>
      <c r="H32" s="122"/>
      <c r="J32" s="122"/>
    </row>
    <row r="33" spans="1:10" ht="15">
      <c r="A33" s="17"/>
      <c r="B33" s="17"/>
      <c r="C33" s="4"/>
      <c r="D33" s="4"/>
      <c r="E33" s="4"/>
      <c r="F33" s="4"/>
      <c r="G33" s="122"/>
      <c r="H33" s="122"/>
      <c r="J33" s="122"/>
    </row>
    <row r="34" spans="1:10">
      <c r="A34" s="4"/>
      <c r="B34" s="4"/>
      <c r="C34" s="4"/>
      <c r="D34" s="4"/>
      <c r="E34" s="4"/>
      <c r="F34" s="4"/>
      <c r="G34" s="122"/>
      <c r="H34" s="122"/>
      <c r="J34" s="122"/>
    </row>
    <row r="35" spans="1:10" ht="15">
      <c r="A35" s="17"/>
      <c r="B35" s="17"/>
      <c r="C35" s="4"/>
      <c r="D35" s="4"/>
      <c r="E35" s="4"/>
      <c r="F35" s="4"/>
      <c r="G35" s="122"/>
      <c r="H35" s="122"/>
      <c r="J35" s="122"/>
    </row>
    <row r="36" spans="1:10">
      <c r="A36" s="4"/>
      <c r="B36" s="4"/>
      <c r="C36" s="4"/>
      <c r="D36" s="4"/>
      <c r="E36" s="4"/>
      <c r="F36" s="4"/>
      <c r="G36" s="122"/>
      <c r="H36" s="122"/>
      <c r="J36" s="122"/>
    </row>
    <row r="37" spans="1:10" ht="15">
      <c r="A37" s="17"/>
      <c r="B37" s="17"/>
      <c r="C37" s="4"/>
      <c r="D37" s="4"/>
      <c r="E37" s="4"/>
      <c r="F37" s="4"/>
      <c r="G37" s="122"/>
      <c r="H37" s="122"/>
      <c r="J37" s="122"/>
    </row>
    <row r="38" spans="1:10">
      <c r="A38" s="4"/>
      <c r="B38" s="4"/>
      <c r="C38" s="4"/>
      <c r="D38" s="4"/>
      <c r="E38" s="4"/>
      <c r="F38" s="4"/>
      <c r="G38" s="122"/>
      <c r="H38" s="122"/>
      <c r="J38" s="122"/>
    </row>
    <row r="39" spans="1:10" ht="15">
      <c r="A39" s="17"/>
      <c r="B39" s="17"/>
      <c r="C39" s="4"/>
      <c r="D39" s="4"/>
      <c r="E39" s="4"/>
      <c r="F39" s="4"/>
      <c r="G39" s="122"/>
      <c r="H39" s="122"/>
      <c r="J39" s="122"/>
    </row>
    <row r="40" spans="1:10">
      <c r="A40" s="4"/>
      <c r="B40" s="4"/>
      <c r="C40" s="4"/>
      <c r="D40" s="4"/>
      <c r="E40" s="4"/>
      <c r="F40" s="4"/>
      <c r="G40" s="122"/>
      <c r="H40" s="122"/>
      <c r="J40" s="122"/>
    </row>
    <row r="41" spans="1:10">
      <c r="A41" s="4"/>
      <c r="B41" s="4"/>
      <c r="C41" s="4"/>
      <c r="D41" s="4"/>
      <c r="E41" s="4"/>
      <c r="F41" s="4"/>
      <c r="G41" s="122"/>
      <c r="H41" s="122"/>
      <c r="J41" s="122"/>
    </row>
    <row r="42" spans="1:10" ht="18.75">
      <c r="A42" s="4"/>
      <c r="B42" s="4"/>
      <c r="C42" s="8"/>
      <c r="D42" s="4"/>
      <c r="E42" s="4"/>
      <c r="F42" s="4"/>
      <c r="G42" s="122"/>
      <c r="H42" s="122"/>
      <c r="J42" s="122"/>
    </row>
    <row r="43" spans="1:10">
      <c r="A43" s="4"/>
      <c r="B43" s="4"/>
      <c r="C43" s="4"/>
      <c r="D43" s="4"/>
      <c r="E43" s="4"/>
      <c r="F43" s="4"/>
      <c r="G43" s="122"/>
      <c r="H43" s="122"/>
      <c r="J43" s="122"/>
    </row>
    <row r="44" spans="1:10">
      <c r="A44" s="4"/>
      <c r="B44" s="4"/>
      <c r="C44" s="9"/>
      <c r="D44" s="4"/>
      <c r="E44" s="4"/>
      <c r="F44" s="4"/>
      <c r="G44" s="122"/>
      <c r="H44" s="122"/>
      <c r="J44" s="122"/>
    </row>
    <row r="45" spans="1:10">
      <c r="A45" s="4"/>
      <c r="B45" s="4"/>
      <c r="C45" s="4"/>
      <c r="D45" s="4"/>
      <c r="E45" s="4"/>
      <c r="F45" s="4"/>
      <c r="G45" s="122"/>
      <c r="H45" s="122"/>
      <c r="J45" s="122"/>
    </row>
    <row r="46" spans="1:10">
      <c r="A46" s="4"/>
      <c r="B46" s="4"/>
      <c r="C46" s="4"/>
      <c r="D46" s="4"/>
      <c r="E46" s="4"/>
      <c r="F46" s="4"/>
      <c r="G46" s="122"/>
      <c r="H46" s="122"/>
      <c r="J46" s="122"/>
    </row>
  </sheetData>
  <mergeCells count="29">
    <mergeCell ref="G18:H18"/>
    <mergeCell ref="G19:H19"/>
    <mergeCell ref="G24:H24"/>
    <mergeCell ref="G23:H23"/>
    <mergeCell ref="G15:H16"/>
    <mergeCell ref="G20:H20"/>
    <mergeCell ref="G17:H17"/>
    <mergeCell ref="G25:H25"/>
    <mergeCell ref="E25:F25"/>
    <mergeCell ref="G22:H22"/>
    <mergeCell ref="G21:H21"/>
    <mergeCell ref="E24:F24"/>
    <mergeCell ref="E23:F23"/>
    <mergeCell ref="E19:F19"/>
    <mergeCell ref="E20:F20"/>
    <mergeCell ref="E17:F17"/>
    <mergeCell ref="E22:F22"/>
    <mergeCell ref="E21:F21"/>
    <mergeCell ref="E18:F18"/>
    <mergeCell ref="I15:I16"/>
    <mergeCell ref="K15:K16"/>
    <mergeCell ref="L15:L16"/>
    <mergeCell ref="J15:J16"/>
    <mergeCell ref="A14:D14"/>
    <mergeCell ref="A15:A16"/>
    <mergeCell ref="C15:C16"/>
    <mergeCell ref="D15:D16"/>
    <mergeCell ref="E15:F16"/>
    <mergeCell ref="B15:B16"/>
  </mergeCells>
  <pageMargins left="0.23622047244094491" right="0.23622047244094491" top="0" bottom="0" header="0" footer="0"/>
  <pageSetup paperSize="8" scale="62" fitToHeight="2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466"/>
  <sheetViews>
    <sheetView showGridLines="0" zoomScale="55" zoomScaleNormal="55" workbookViewId="0">
      <pane ySplit="9" topLeftCell="A10" activePane="bottomLeft" state="frozen"/>
      <selection pane="bottomLeft" activeCell="B2" sqref="B2:D7"/>
    </sheetView>
  </sheetViews>
  <sheetFormatPr defaultColWidth="11.5703125" defaultRowHeight="12.75"/>
  <cols>
    <col min="1" max="4" width="31.42578125" style="1" customWidth="1"/>
    <col min="5" max="7" width="12.5703125" style="1" customWidth="1"/>
    <col min="8" max="8" width="12.5703125" style="104" customWidth="1"/>
    <col min="9" max="9" width="10.42578125" style="104" customWidth="1"/>
    <col min="10" max="10" width="10.42578125" style="194" customWidth="1"/>
    <col min="11" max="11" width="10.42578125" style="104" customWidth="1"/>
    <col min="12" max="15" width="10.42578125" style="1" customWidth="1"/>
    <col min="16" max="17" width="17.28515625" style="1" customWidth="1"/>
    <col min="18" max="18" width="14.42578125" style="1" customWidth="1"/>
    <col min="19" max="19" width="35.42578125" style="1" customWidth="1"/>
    <col min="20" max="20" width="24.42578125" style="1" customWidth="1"/>
    <col min="21" max="21" width="10" style="1" customWidth="1"/>
    <col min="22" max="24" width="11.42578125" style="1" customWidth="1"/>
    <col min="25" max="258" width="10.7109375" style="1"/>
    <col min="259" max="259" width="20.42578125" style="1" customWidth="1"/>
    <col min="260" max="260" width="24.42578125" style="1" customWidth="1"/>
    <col min="261" max="261" width="21.42578125" style="1" customWidth="1"/>
    <col min="262" max="272" width="7.42578125" style="1" customWidth="1"/>
    <col min="273" max="274" width="10.7109375" style="1"/>
    <col min="275" max="275" width="18.7109375" style="1" customWidth="1"/>
    <col min="276" max="514" width="10.7109375" style="1"/>
    <col min="515" max="515" width="20.42578125" style="1" customWidth="1"/>
    <col min="516" max="516" width="24.42578125" style="1" customWidth="1"/>
    <col min="517" max="517" width="21.42578125" style="1" customWidth="1"/>
    <col min="518" max="528" width="7.42578125" style="1" customWidth="1"/>
    <col min="529" max="530" width="10.7109375" style="1"/>
    <col min="531" max="531" width="18.7109375" style="1" customWidth="1"/>
    <col min="532" max="770" width="10.7109375" style="1"/>
    <col min="771" max="771" width="20.42578125" style="1" customWidth="1"/>
    <col min="772" max="772" width="24.42578125" style="1" customWidth="1"/>
    <col min="773" max="773" width="21.42578125" style="1" customWidth="1"/>
    <col min="774" max="784" width="7.42578125" style="1" customWidth="1"/>
    <col min="785" max="786" width="10.7109375" style="1"/>
    <col min="787" max="787" width="18.7109375" style="1" customWidth="1"/>
    <col min="788" max="1026" width="10.7109375" style="1"/>
    <col min="1027" max="1027" width="20.42578125" style="1" customWidth="1"/>
    <col min="1028" max="1028" width="24.42578125" style="1" customWidth="1"/>
    <col min="1029" max="1029" width="21.42578125" style="1" customWidth="1"/>
    <col min="1030" max="1040" width="7.42578125" style="1" customWidth="1"/>
    <col min="1041" max="1042" width="10.7109375" style="1"/>
    <col min="1043" max="1043" width="18.7109375" style="1" customWidth="1"/>
    <col min="1044" max="1282" width="10.7109375" style="1"/>
    <col min="1283" max="1283" width="20.42578125" style="1" customWidth="1"/>
    <col min="1284" max="1284" width="24.42578125" style="1" customWidth="1"/>
    <col min="1285" max="1285" width="21.42578125" style="1" customWidth="1"/>
    <col min="1286" max="1296" width="7.42578125" style="1" customWidth="1"/>
    <col min="1297" max="1298" width="10.7109375" style="1"/>
    <col min="1299" max="1299" width="18.7109375" style="1" customWidth="1"/>
    <col min="1300" max="1538" width="10.7109375" style="1"/>
    <col min="1539" max="1539" width="20.42578125" style="1" customWidth="1"/>
    <col min="1540" max="1540" width="24.42578125" style="1" customWidth="1"/>
    <col min="1541" max="1541" width="21.42578125" style="1" customWidth="1"/>
    <col min="1542" max="1552" width="7.42578125" style="1" customWidth="1"/>
    <col min="1553" max="1554" width="10.7109375" style="1"/>
    <col min="1555" max="1555" width="18.7109375" style="1" customWidth="1"/>
    <col min="1556" max="1794" width="10.7109375" style="1"/>
    <col min="1795" max="1795" width="20.42578125" style="1" customWidth="1"/>
    <col min="1796" max="1796" width="24.42578125" style="1" customWidth="1"/>
    <col min="1797" max="1797" width="21.42578125" style="1" customWidth="1"/>
    <col min="1798" max="1808" width="7.42578125" style="1" customWidth="1"/>
    <col min="1809" max="1810" width="10.7109375" style="1"/>
    <col min="1811" max="1811" width="18.7109375" style="1" customWidth="1"/>
    <col min="1812" max="2050" width="10.7109375" style="1"/>
    <col min="2051" max="2051" width="20.42578125" style="1" customWidth="1"/>
    <col min="2052" max="2052" width="24.42578125" style="1" customWidth="1"/>
    <col min="2053" max="2053" width="21.42578125" style="1" customWidth="1"/>
    <col min="2054" max="2064" width="7.42578125" style="1" customWidth="1"/>
    <col min="2065" max="2066" width="10.7109375" style="1"/>
    <col min="2067" max="2067" width="18.7109375" style="1" customWidth="1"/>
    <col min="2068" max="2306" width="10.7109375" style="1"/>
    <col min="2307" max="2307" width="20.42578125" style="1" customWidth="1"/>
    <col min="2308" max="2308" width="24.42578125" style="1" customWidth="1"/>
    <col min="2309" max="2309" width="21.42578125" style="1" customWidth="1"/>
    <col min="2310" max="2320" width="7.42578125" style="1" customWidth="1"/>
    <col min="2321" max="2322" width="10.7109375" style="1"/>
    <col min="2323" max="2323" width="18.7109375" style="1" customWidth="1"/>
    <col min="2324" max="2562" width="10.7109375" style="1"/>
    <col min="2563" max="2563" width="20.42578125" style="1" customWidth="1"/>
    <col min="2564" max="2564" width="24.42578125" style="1" customWidth="1"/>
    <col min="2565" max="2565" width="21.42578125" style="1" customWidth="1"/>
    <col min="2566" max="2576" width="7.42578125" style="1" customWidth="1"/>
    <col min="2577" max="2578" width="10.7109375" style="1"/>
    <col min="2579" max="2579" width="18.7109375" style="1" customWidth="1"/>
    <col min="2580" max="2818" width="10.7109375" style="1"/>
    <col min="2819" max="2819" width="20.42578125" style="1" customWidth="1"/>
    <col min="2820" max="2820" width="24.42578125" style="1" customWidth="1"/>
    <col min="2821" max="2821" width="21.42578125" style="1" customWidth="1"/>
    <col min="2822" max="2832" width="7.42578125" style="1" customWidth="1"/>
    <col min="2833" max="2834" width="10.7109375" style="1"/>
    <col min="2835" max="2835" width="18.7109375" style="1" customWidth="1"/>
    <col min="2836" max="3074" width="10.7109375" style="1"/>
    <col min="3075" max="3075" width="20.42578125" style="1" customWidth="1"/>
    <col min="3076" max="3076" width="24.42578125" style="1" customWidth="1"/>
    <col min="3077" max="3077" width="21.42578125" style="1" customWidth="1"/>
    <col min="3078" max="3088" width="7.42578125" style="1" customWidth="1"/>
    <col min="3089" max="3090" width="10.7109375" style="1"/>
    <col min="3091" max="3091" width="18.7109375" style="1" customWidth="1"/>
    <col min="3092" max="3330" width="10.7109375" style="1"/>
    <col min="3331" max="3331" width="20.42578125" style="1" customWidth="1"/>
    <col min="3332" max="3332" width="24.42578125" style="1" customWidth="1"/>
    <col min="3333" max="3333" width="21.42578125" style="1" customWidth="1"/>
    <col min="3334" max="3344" width="7.42578125" style="1" customWidth="1"/>
    <col min="3345" max="3346" width="10.7109375" style="1"/>
    <col min="3347" max="3347" width="18.7109375" style="1" customWidth="1"/>
    <col min="3348" max="3586" width="10.7109375" style="1"/>
    <col min="3587" max="3587" width="20.42578125" style="1" customWidth="1"/>
    <col min="3588" max="3588" width="24.42578125" style="1" customWidth="1"/>
    <col min="3589" max="3589" width="21.42578125" style="1" customWidth="1"/>
    <col min="3590" max="3600" width="7.42578125" style="1" customWidth="1"/>
    <col min="3601" max="3602" width="10.7109375" style="1"/>
    <col min="3603" max="3603" width="18.7109375" style="1" customWidth="1"/>
    <col min="3604" max="3842" width="10.7109375" style="1"/>
    <col min="3843" max="3843" width="20.42578125" style="1" customWidth="1"/>
    <col min="3844" max="3844" width="24.42578125" style="1" customWidth="1"/>
    <col min="3845" max="3845" width="21.42578125" style="1" customWidth="1"/>
    <col min="3846" max="3856" width="7.42578125" style="1" customWidth="1"/>
    <col min="3857" max="3858" width="10.7109375" style="1"/>
    <col min="3859" max="3859" width="18.7109375" style="1" customWidth="1"/>
    <col min="3860" max="4098" width="10.7109375" style="1"/>
    <col min="4099" max="4099" width="20.42578125" style="1" customWidth="1"/>
    <col min="4100" max="4100" width="24.42578125" style="1" customWidth="1"/>
    <col min="4101" max="4101" width="21.42578125" style="1" customWidth="1"/>
    <col min="4102" max="4112" width="7.42578125" style="1" customWidth="1"/>
    <col min="4113" max="4114" width="10.7109375" style="1"/>
    <col min="4115" max="4115" width="18.7109375" style="1" customWidth="1"/>
    <col min="4116" max="4354" width="10.7109375" style="1"/>
    <col min="4355" max="4355" width="20.42578125" style="1" customWidth="1"/>
    <col min="4356" max="4356" width="24.42578125" style="1" customWidth="1"/>
    <col min="4357" max="4357" width="21.42578125" style="1" customWidth="1"/>
    <col min="4358" max="4368" width="7.42578125" style="1" customWidth="1"/>
    <col min="4369" max="4370" width="10.7109375" style="1"/>
    <col min="4371" max="4371" width="18.7109375" style="1" customWidth="1"/>
    <col min="4372" max="4610" width="10.7109375" style="1"/>
    <col min="4611" max="4611" width="20.42578125" style="1" customWidth="1"/>
    <col min="4612" max="4612" width="24.42578125" style="1" customWidth="1"/>
    <col min="4613" max="4613" width="21.42578125" style="1" customWidth="1"/>
    <col min="4614" max="4624" width="7.42578125" style="1" customWidth="1"/>
    <col min="4625" max="4626" width="10.7109375" style="1"/>
    <col min="4627" max="4627" width="18.7109375" style="1" customWidth="1"/>
    <col min="4628" max="4866" width="10.7109375" style="1"/>
    <col min="4867" max="4867" width="20.42578125" style="1" customWidth="1"/>
    <col min="4868" max="4868" width="24.42578125" style="1" customWidth="1"/>
    <col min="4869" max="4869" width="21.42578125" style="1" customWidth="1"/>
    <col min="4870" max="4880" width="7.42578125" style="1" customWidth="1"/>
    <col min="4881" max="4882" width="10.7109375" style="1"/>
    <col min="4883" max="4883" width="18.7109375" style="1" customWidth="1"/>
    <col min="4884" max="5122" width="10.7109375" style="1"/>
    <col min="5123" max="5123" width="20.42578125" style="1" customWidth="1"/>
    <col min="5124" max="5124" width="24.42578125" style="1" customWidth="1"/>
    <col min="5125" max="5125" width="21.42578125" style="1" customWidth="1"/>
    <col min="5126" max="5136" width="7.42578125" style="1" customWidth="1"/>
    <col min="5137" max="5138" width="10.7109375" style="1"/>
    <col min="5139" max="5139" width="18.7109375" style="1" customWidth="1"/>
    <col min="5140" max="5378" width="10.7109375" style="1"/>
    <col min="5379" max="5379" width="20.42578125" style="1" customWidth="1"/>
    <col min="5380" max="5380" width="24.42578125" style="1" customWidth="1"/>
    <col min="5381" max="5381" width="21.42578125" style="1" customWidth="1"/>
    <col min="5382" max="5392" width="7.42578125" style="1" customWidth="1"/>
    <col min="5393" max="5394" width="10.7109375" style="1"/>
    <col min="5395" max="5395" width="18.7109375" style="1" customWidth="1"/>
    <col min="5396" max="5634" width="10.7109375" style="1"/>
    <col min="5635" max="5635" width="20.42578125" style="1" customWidth="1"/>
    <col min="5636" max="5636" width="24.42578125" style="1" customWidth="1"/>
    <col min="5637" max="5637" width="21.42578125" style="1" customWidth="1"/>
    <col min="5638" max="5648" width="7.42578125" style="1" customWidth="1"/>
    <col min="5649" max="5650" width="10.7109375" style="1"/>
    <col min="5651" max="5651" width="18.7109375" style="1" customWidth="1"/>
    <col min="5652" max="5890" width="10.7109375" style="1"/>
    <col min="5891" max="5891" width="20.42578125" style="1" customWidth="1"/>
    <col min="5892" max="5892" width="24.42578125" style="1" customWidth="1"/>
    <col min="5893" max="5893" width="21.42578125" style="1" customWidth="1"/>
    <col min="5894" max="5904" width="7.42578125" style="1" customWidth="1"/>
    <col min="5905" max="5906" width="10.7109375" style="1"/>
    <col min="5907" max="5907" width="18.7109375" style="1" customWidth="1"/>
    <col min="5908" max="6146" width="10.7109375" style="1"/>
    <col min="6147" max="6147" width="20.42578125" style="1" customWidth="1"/>
    <col min="6148" max="6148" width="24.42578125" style="1" customWidth="1"/>
    <col min="6149" max="6149" width="21.42578125" style="1" customWidth="1"/>
    <col min="6150" max="6160" width="7.42578125" style="1" customWidth="1"/>
    <col min="6161" max="6162" width="10.7109375" style="1"/>
    <col min="6163" max="6163" width="18.7109375" style="1" customWidth="1"/>
    <col min="6164" max="6402" width="10.7109375" style="1"/>
    <col min="6403" max="6403" width="20.42578125" style="1" customWidth="1"/>
    <col min="6404" max="6404" width="24.42578125" style="1" customWidth="1"/>
    <col min="6405" max="6405" width="21.42578125" style="1" customWidth="1"/>
    <col min="6406" max="6416" width="7.42578125" style="1" customWidth="1"/>
    <col min="6417" max="6418" width="10.7109375" style="1"/>
    <col min="6419" max="6419" width="18.7109375" style="1" customWidth="1"/>
    <col min="6420" max="6658" width="10.7109375" style="1"/>
    <col min="6659" max="6659" width="20.42578125" style="1" customWidth="1"/>
    <col min="6660" max="6660" width="24.42578125" style="1" customWidth="1"/>
    <col min="6661" max="6661" width="21.42578125" style="1" customWidth="1"/>
    <col min="6662" max="6672" width="7.42578125" style="1" customWidth="1"/>
    <col min="6673" max="6674" width="10.7109375" style="1"/>
    <col min="6675" max="6675" width="18.7109375" style="1" customWidth="1"/>
    <col min="6676" max="6914" width="10.7109375" style="1"/>
    <col min="6915" max="6915" width="20.42578125" style="1" customWidth="1"/>
    <col min="6916" max="6916" width="24.42578125" style="1" customWidth="1"/>
    <col min="6917" max="6917" width="21.42578125" style="1" customWidth="1"/>
    <col min="6918" max="6928" width="7.42578125" style="1" customWidth="1"/>
    <col min="6929" max="6930" width="10.7109375" style="1"/>
    <col min="6931" max="6931" width="18.7109375" style="1" customWidth="1"/>
    <col min="6932" max="7170" width="10.7109375" style="1"/>
    <col min="7171" max="7171" width="20.42578125" style="1" customWidth="1"/>
    <col min="7172" max="7172" width="24.42578125" style="1" customWidth="1"/>
    <col min="7173" max="7173" width="21.42578125" style="1" customWidth="1"/>
    <col min="7174" max="7184" width="7.42578125" style="1" customWidth="1"/>
    <col min="7185" max="7186" width="10.7109375" style="1"/>
    <col min="7187" max="7187" width="18.7109375" style="1" customWidth="1"/>
    <col min="7188" max="7426" width="10.7109375" style="1"/>
    <col min="7427" max="7427" width="20.42578125" style="1" customWidth="1"/>
    <col min="7428" max="7428" width="24.42578125" style="1" customWidth="1"/>
    <col min="7429" max="7429" width="21.42578125" style="1" customWidth="1"/>
    <col min="7430" max="7440" width="7.42578125" style="1" customWidth="1"/>
    <col min="7441" max="7442" width="10.7109375" style="1"/>
    <col min="7443" max="7443" width="18.7109375" style="1" customWidth="1"/>
    <col min="7444" max="7682" width="10.7109375" style="1"/>
    <col min="7683" max="7683" width="20.42578125" style="1" customWidth="1"/>
    <col min="7684" max="7684" width="24.42578125" style="1" customWidth="1"/>
    <col min="7685" max="7685" width="21.42578125" style="1" customWidth="1"/>
    <col min="7686" max="7696" width="7.42578125" style="1" customWidth="1"/>
    <col min="7697" max="7698" width="10.7109375" style="1"/>
    <col min="7699" max="7699" width="18.7109375" style="1" customWidth="1"/>
    <col min="7700" max="7938" width="10.7109375" style="1"/>
    <col min="7939" max="7939" width="20.42578125" style="1" customWidth="1"/>
    <col min="7940" max="7940" width="24.42578125" style="1" customWidth="1"/>
    <col min="7941" max="7941" width="21.42578125" style="1" customWidth="1"/>
    <col min="7942" max="7952" width="7.42578125" style="1" customWidth="1"/>
    <col min="7953" max="7954" width="10.7109375" style="1"/>
    <col min="7955" max="7955" width="18.7109375" style="1" customWidth="1"/>
    <col min="7956" max="8194" width="10.7109375" style="1"/>
    <col min="8195" max="8195" width="20.42578125" style="1" customWidth="1"/>
    <col min="8196" max="8196" width="24.42578125" style="1" customWidth="1"/>
    <col min="8197" max="8197" width="21.42578125" style="1" customWidth="1"/>
    <col min="8198" max="8208" width="7.42578125" style="1" customWidth="1"/>
    <col min="8209" max="8210" width="10.7109375" style="1"/>
    <col min="8211" max="8211" width="18.7109375" style="1" customWidth="1"/>
    <col min="8212" max="8450" width="10.7109375" style="1"/>
    <col min="8451" max="8451" width="20.42578125" style="1" customWidth="1"/>
    <col min="8452" max="8452" width="24.42578125" style="1" customWidth="1"/>
    <col min="8453" max="8453" width="21.42578125" style="1" customWidth="1"/>
    <col min="8454" max="8464" width="7.42578125" style="1" customWidth="1"/>
    <col min="8465" max="8466" width="10.7109375" style="1"/>
    <col min="8467" max="8467" width="18.7109375" style="1" customWidth="1"/>
    <col min="8468" max="8706" width="10.7109375" style="1"/>
    <col min="8707" max="8707" width="20.42578125" style="1" customWidth="1"/>
    <col min="8708" max="8708" width="24.42578125" style="1" customWidth="1"/>
    <col min="8709" max="8709" width="21.42578125" style="1" customWidth="1"/>
    <col min="8710" max="8720" width="7.42578125" style="1" customWidth="1"/>
    <col min="8721" max="8722" width="10.7109375" style="1"/>
    <col min="8723" max="8723" width="18.7109375" style="1" customWidth="1"/>
    <col min="8724" max="8962" width="10.7109375" style="1"/>
    <col min="8963" max="8963" width="20.42578125" style="1" customWidth="1"/>
    <col min="8964" max="8964" width="24.42578125" style="1" customWidth="1"/>
    <col min="8965" max="8965" width="21.42578125" style="1" customWidth="1"/>
    <col min="8966" max="8976" width="7.42578125" style="1" customWidth="1"/>
    <col min="8977" max="8978" width="10.7109375" style="1"/>
    <col min="8979" max="8979" width="18.7109375" style="1" customWidth="1"/>
    <col min="8980" max="9218" width="10.7109375" style="1"/>
    <col min="9219" max="9219" width="20.42578125" style="1" customWidth="1"/>
    <col min="9220" max="9220" width="24.42578125" style="1" customWidth="1"/>
    <col min="9221" max="9221" width="21.42578125" style="1" customWidth="1"/>
    <col min="9222" max="9232" width="7.42578125" style="1" customWidth="1"/>
    <col min="9233" max="9234" width="10.7109375" style="1"/>
    <col min="9235" max="9235" width="18.7109375" style="1" customWidth="1"/>
    <col min="9236" max="9474" width="10.7109375" style="1"/>
    <col min="9475" max="9475" width="20.42578125" style="1" customWidth="1"/>
    <col min="9476" max="9476" width="24.42578125" style="1" customWidth="1"/>
    <col min="9477" max="9477" width="21.42578125" style="1" customWidth="1"/>
    <col min="9478" max="9488" width="7.42578125" style="1" customWidth="1"/>
    <col min="9489" max="9490" width="10.7109375" style="1"/>
    <col min="9491" max="9491" width="18.7109375" style="1" customWidth="1"/>
    <col min="9492" max="9730" width="10.7109375" style="1"/>
    <col min="9731" max="9731" width="20.42578125" style="1" customWidth="1"/>
    <col min="9732" max="9732" width="24.42578125" style="1" customWidth="1"/>
    <col min="9733" max="9733" width="21.42578125" style="1" customWidth="1"/>
    <col min="9734" max="9744" width="7.42578125" style="1" customWidth="1"/>
    <col min="9745" max="9746" width="10.7109375" style="1"/>
    <col min="9747" max="9747" width="18.7109375" style="1" customWidth="1"/>
    <col min="9748" max="9986" width="10.7109375" style="1"/>
    <col min="9987" max="9987" width="20.42578125" style="1" customWidth="1"/>
    <col min="9988" max="9988" width="24.42578125" style="1" customWidth="1"/>
    <col min="9989" max="9989" width="21.42578125" style="1" customWidth="1"/>
    <col min="9990" max="10000" width="7.42578125" style="1" customWidth="1"/>
    <col min="10001" max="10002" width="10.7109375" style="1"/>
    <col min="10003" max="10003" width="18.7109375" style="1" customWidth="1"/>
    <col min="10004" max="10242" width="10.7109375" style="1"/>
    <col min="10243" max="10243" width="20.42578125" style="1" customWidth="1"/>
    <col min="10244" max="10244" width="24.42578125" style="1" customWidth="1"/>
    <col min="10245" max="10245" width="21.42578125" style="1" customWidth="1"/>
    <col min="10246" max="10256" width="7.42578125" style="1" customWidth="1"/>
    <col min="10257" max="10258" width="10.7109375" style="1"/>
    <col min="10259" max="10259" width="18.7109375" style="1" customWidth="1"/>
    <col min="10260" max="10498" width="10.7109375" style="1"/>
    <col min="10499" max="10499" width="20.42578125" style="1" customWidth="1"/>
    <col min="10500" max="10500" width="24.42578125" style="1" customWidth="1"/>
    <col min="10501" max="10501" width="21.42578125" style="1" customWidth="1"/>
    <col min="10502" max="10512" width="7.42578125" style="1" customWidth="1"/>
    <col min="10513" max="10514" width="10.7109375" style="1"/>
    <col min="10515" max="10515" width="18.7109375" style="1" customWidth="1"/>
    <col min="10516" max="10754" width="10.7109375" style="1"/>
    <col min="10755" max="10755" width="20.42578125" style="1" customWidth="1"/>
    <col min="10756" max="10756" width="24.42578125" style="1" customWidth="1"/>
    <col min="10757" max="10757" width="21.42578125" style="1" customWidth="1"/>
    <col min="10758" max="10768" width="7.42578125" style="1" customWidth="1"/>
    <col min="10769" max="10770" width="10.7109375" style="1"/>
    <col min="10771" max="10771" width="18.7109375" style="1" customWidth="1"/>
    <col min="10772" max="11010" width="10.7109375" style="1"/>
    <col min="11011" max="11011" width="20.42578125" style="1" customWidth="1"/>
    <col min="11012" max="11012" width="24.42578125" style="1" customWidth="1"/>
    <col min="11013" max="11013" width="21.42578125" style="1" customWidth="1"/>
    <col min="11014" max="11024" width="7.42578125" style="1" customWidth="1"/>
    <col min="11025" max="11026" width="10.7109375" style="1"/>
    <col min="11027" max="11027" width="18.7109375" style="1" customWidth="1"/>
    <col min="11028" max="11266" width="10.7109375" style="1"/>
    <col min="11267" max="11267" width="20.42578125" style="1" customWidth="1"/>
    <col min="11268" max="11268" width="24.42578125" style="1" customWidth="1"/>
    <col min="11269" max="11269" width="21.42578125" style="1" customWidth="1"/>
    <col min="11270" max="11280" width="7.42578125" style="1" customWidth="1"/>
    <col min="11281" max="11282" width="10.7109375" style="1"/>
    <col min="11283" max="11283" width="18.7109375" style="1" customWidth="1"/>
    <col min="11284" max="11522" width="10.7109375" style="1"/>
    <col min="11523" max="11523" width="20.42578125" style="1" customWidth="1"/>
    <col min="11524" max="11524" width="24.42578125" style="1" customWidth="1"/>
    <col min="11525" max="11525" width="21.42578125" style="1" customWidth="1"/>
    <col min="11526" max="11536" width="7.42578125" style="1" customWidth="1"/>
    <col min="11537" max="11538" width="10.7109375" style="1"/>
    <col min="11539" max="11539" width="18.7109375" style="1" customWidth="1"/>
    <col min="11540" max="11778" width="10.7109375" style="1"/>
    <col min="11779" max="11779" width="20.42578125" style="1" customWidth="1"/>
    <col min="11780" max="11780" width="24.42578125" style="1" customWidth="1"/>
    <col min="11781" max="11781" width="21.42578125" style="1" customWidth="1"/>
    <col min="11782" max="11792" width="7.42578125" style="1" customWidth="1"/>
    <col min="11793" max="11794" width="10.7109375" style="1"/>
    <col min="11795" max="11795" width="18.7109375" style="1" customWidth="1"/>
    <col min="11796" max="12034" width="10.7109375" style="1"/>
    <col min="12035" max="12035" width="20.42578125" style="1" customWidth="1"/>
    <col min="12036" max="12036" width="24.42578125" style="1" customWidth="1"/>
    <col min="12037" max="12037" width="21.42578125" style="1" customWidth="1"/>
    <col min="12038" max="12048" width="7.42578125" style="1" customWidth="1"/>
    <col min="12049" max="12050" width="10.7109375" style="1"/>
    <col min="12051" max="12051" width="18.7109375" style="1" customWidth="1"/>
    <col min="12052" max="12290" width="10.7109375" style="1"/>
    <col min="12291" max="12291" width="20.42578125" style="1" customWidth="1"/>
    <col min="12292" max="12292" width="24.42578125" style="1" customWidth="1"/>
    <col min="12293" max="12293" width="21.42578125" style="1" customWidth="1"/>
    <col min="12294" max="12304" width="7.42578125" style="1" customWidth="1"/>
    <col min="12305" max="12306" width="10.7109375" style="1"/>
    <col min="12307" max="12307" width="18.7109375" style="1" customWidth="1"/>
    <col min="12308" max="12546" width="10.7109375" style="1"/>
    <col min="12547" max="12547" width="20.42578125" style="1" customWidth="1"/>
    <col min="12548" max="12548" width="24.42578125" style="1" customWidth="1"/>
    <col min="12549" max="12549" width="21.42578125" style="1" customWidth="1"/>
    <col min="12550" max="12560" width="7.42578125" style="1" customWidth="1"/>
    <col min="12561" max="12562" width="10.7109375" style="1"/>
    <col min="12563" max="12563" width="18.7109375" style="1" customWidth="1"/>
    <col min="12564" max="12802" width="10.7109375" style="1"/>
    <col min="12803" max="12803" width="20.42578125" style="1" customWidth="1"/>
    <col min="12804" max="12804" width="24.42578125" style="1" customWidth="1"/>
    <col min="12805" max="12805" width="21.42578125" style="1" customWidth="1"/>
    <col min="12806" max="12816" width="7.42578125" style="1" customWidth="1"/>
    <col min="12817" max="12818" width="10.7109375" style="1"/>
    <col min="12819" max="12819" width="18.7109375" style="1" customWidth="1"/>
    <col min="12820" max="13058" width="10.7109375" style="1"/>
    <col min="13059" max="13059" width="20.42578125" style="1" customWidth="1"/>
    <col min="13060" max="13060" width="24.42578125" style="1" customWidth="1"/>
    <col min="13061" max="13061" width="21.42578125" style="1" customWidth="1"/>
    <col min="13062" max="13072" width="7.42578125" style="1" customWidth="1"/>
    <col min="13073" max="13074" width="10.7109375" style="1"/>
    <col min="13075" max="13075" width="18.7109375" style="1" customWidth="1"/>
    <col min="13076" max="13314" width="10.7109375" style="1"/>
    <col min="13315" max="13315" width="20.42578125" style="1" customWidth="1"/>
    <col min="13316" max="13316" width="24.42578125" style="1" customWidth="1"/>
    <col min="13317" max="13317" width="21.42578125" style="1" customWidth="1"/>
    <col min="13318" max="13328" width="7.42578125" style="1" customWidth="1"/>
    <col min="13329" max="13330" width="10.7109375" style="1"/>
    <col min="13331" max="13331" width="18.7109375" style="1" customWidth="1"/>
    <col min="13332" max="13570" width="10.7109375" style="1"/>
    <col min="13571" max="13571" width="20.42578125" style="1" customWidth="1"/>
    <col min="13572" max="13572" width="24.42578125" style="1" customWidth="1"/>
    <col min="13573" max="13573" width="21.42578125" style="1" customWidth="1"/>
    <col min="13574" max="13584" width="7.42578125" style="1" customWidth="1"/>
    <col min="13585" max="13586" width="10.7109375" style="1"/>
    <col min="13587" max="13587" width="18.7109375" style="1" customWidth="1"/>
    <col min="13588" max="13826" width="10.7109375" style="1"/>
    <col min="13827" max="13827" width="20.42578125" style="1" customWidth="1"/>
    <col min="13828" max="13828" width="24.42578125" style="1" customWidth="1"/>
    <col min="13829" max="13829" width="21.42578125" style="1" customWidth="1"/>
    <col min="13830" max="13840" width="7.42578125" style="1" customWidth="1"/>
    <col min="13841" max="13842" width="10.7109375" style="1"/>
    <col min="13843" max="13843" width="18.7109375" style="1" customWidth="1"/>
    <col min="13844" max="14082" width="10.7109375" style="1"/>
    <col min="14083" max="14083" width="20.42578125" style="1" customWidth="1"/>
    <col min="14084" max="14084" width="24.42578125" style="1" customWidth="1"/>
    <col min="14085" max="14085" width="21.42578125" style="1" customWidth="1"/>
    <col min="14086" max="14096" width="7.42578125" style="1" customWidth="1"/>
    <col min="14097" max="14098" width="10.7109375" style="1"/>
    <col min="14099" max="14099" width="18.7109375" style="1" customWidth="1"/>
    <col min="14100" max="14338" width="10.7109375" style="1"/>
    <col min="14339" max="14339" width="20.42578125" style="1" customWidth="1"/>
    <col min="14340" max="14340" width="24.42578125" style="1" customWidth="1"/>
    <col min="14341" max="14341" width="21.42578125" style="1" customWidth="1"/>
    <col min="14342" max="14352" width="7.42578125" style="1" customWidth="1"/>
    <col min="14353" max="14354" width="10.7109375" style="1"/>
    <col min="14355" max="14355" width="18.7109375" style="1" customWidth="1"/>
    <col min="14356" max="14594" width="10.7109375" style="1"/>
    <col min="14595" max="14595" width="20.42578125" style="1" customWidth="1"/>
    <col min="14596" max="14596" width="24.42578125" style="1" customWidth="1"/>
    <col min="14597" max="14597" width="21.42578125" style="1" customWidth="1"/>
    <col min="14598" max="14608" width="7.42578125" style="1" customWidth="1"/>
    <col min="14609" max="14610" width="10.7109375" style="1"/>
    <col min="14611" max="14611" width="18.7109375" style="1" customWidth="1"/>
    <col min="14612" max="14850" width="10.7109375" style="1"/>
    <col min="14851" max="14851" width="20.42578125" style="1" customWidth="1"/>
    <col min="14852" max="14852" width="24.42578125" style="1" customWidth="1"/>
    <col min="14853" max="14853" width="21.42578125" style="1" customWidth="1"/>
    <col min="14854" max="14864" width="7.42578125" style="1" customWidth="1"/>
    <col min="14865" max="14866" width="10.7109375" style="1"/>
    <col min="14867" max="14867" width="18.7109375" style="1" customWidth="1"/>
    <col min="14868" max="15106" width="10.7109375" style="1"/>
    <col min="15107" max="15107" width="20.42578125" style="1" customWidth="1"/>
    <col min="15108" max="15108" width="24.42578125" style="1" customWidth="1"/>
    <col min="15109" max="15109" width="21.42578125" style="1" customWidth="1"/>
    <col min="15110" max="15120" width="7.42578125" style="1" customWidth="1"/>
    <col min="15121" max="15122" width="10.7109375" style="1"/>
    <col min="15123" max="15123" width="18.7109375" style="1" customWidth="1"/>
    <col min="15124" max="15362" width="10.7109375" style="1"/>
    <col min="15363" max="15363" width="20.42578125" style="1" customWidth="1"/>
    <col min="15364" max="15364" width="24.42578125" style="1" customWidth="1"/>
    <col min="15365" max="15365" width="21.42578125" style="1" customWidth="1"/>
    <col min="15366" max="15376" width="7.42578125" style="1" customWidth="1"/>
    <col min="15377" max="15378" width="10.7109375" style="1"/>
    <col min="15379" max="15379" width="18.7109375" style="1" customWidth="1"/>
    <col min="15380" max="15618" width="10.7109375" style="1"/>
    <col min="15619" max="15619" width="20.42578125" style="1" customWidth="1"/>
    <col min="15620" max="15620" width="24.42578125" style="1" customWidth="1"/>
    <col min="15621" max="15621" width="21.42578125" style="1" customWidth="1"/>
    <col min="15622" max="15632" width="7.42578125" style="1" customWidth="1"/>
    <col min="15633" max="15634" width="10.7109375" style="1"/>
    <col min="15635" max="15635" width="18.7109375" style="1" customWidth="1"/>
    <col min="15636" max="15874" width="10.7109375" style="1"/>
    <col min="15875" max="15875" width="20.42578125" style="1" customWidth="1"/>
    <col min="15876" max="15876" width="24.42578125" style="1" customWidth="1"/>
    <col min="15877" max="15877" width="21.42578125" style="1" customWidth="1"/>
    <col min="15878" max="15888" width="7.42578125" style="1" customWidth="1"/>
    <col min="15889" max="15890" width="10.7109375" style="1"/>
    <col min="15891" max="15891" width="18.7109375" style="1" customWidth="1"/>
    <col min="15892" max="16130" width="10.7109375" style="1"/>
    <col min="16131" max="16131" width="20.42578125" style="1" customWidth="1"/>
    <col min="16132" max="16132" width="24.42578125" style="1" customWidth="1"/>
    <col min="16133" max="16133" width="21.42578125" style="1" customWidth="1"/>
    <col min="16134" max="16144" width="7.42578125" style="1" customWidth="1"/>
    <col min="16145" max="16146" width="10.7109375" style="1"/>
    <col min="16147" max="16147" width="18.7109375" style="1" customWidth="1"/>
    <col min="16148" max="16383" width="10.7109375" style="1"/>
    <col min="16384" max="16384" width="10.7109375" style="1" customWidth="1"/>
  </cols>
  <sheetData>
    <row r="1" spans="1:21" s="38" customFormat="1" ht="19.5" customHeight="1">
      <c r="A1" s="61"/>
      <c r="B1" s="62"/>
      <c r="C1" s="63"/>
      <c r="D1" s="62"/>
      <c r="E1" s="62"/>
      <c r="F1" s="62"/>
      <c r="G1" s="62"/>
      <c r="H1" s="114"/>
      <c r="I1" s="99"/>
      <c r="J1" s="195"/>
      <c r="K1" s="99"/>
    </row>
    <row r="2" spans="1:21" s="38" customFormat="1" ht="19.5" customHeight="1">
      <c r="A2" s="61"/>
      <c r="B2" s="97"/>
      <c r="C2" s="65"/>
      <c r="D2" s="64"/>
      <c r="E2" s="62"/>
      <c r="F2" s="62"/>
      <c r="G2" s="62"/>
      <c r="H2" s="115"/>
      <c r="I2" s="99"/>
      <c r="J2" s="195"/>
      <c r="K2" s="99"/>
    </row>
    <row r="3" spans="1:21" s="38" customFormat="1" ht="19.5" customHeight="1">
      <c r="A3" s="61"/>
      <c r="B3" s="64"/>
      <c r="C3" s="65"/>
      <c r="D3" s="97"/>
      <c r="E3" s="62"/>
      <c r="F3" s="62"/>
      <c r="G3" s="62"/>
      <c r="H3" s="115"/>
      <c r="I3" s="99"/>
      <c r="J3" s="195"/>
      <c r="K3" s="99"/>
    </row>
    <row r="4" spans="1:21" s="38" customFormat="1" ht="19.5" customHeight="1">
      <c r="A4" s="61"/>
      <c r="B4" s="64"/>
      <c r="C4" s="65"/>
      <c r="D4" s="64"/>
      <c r="E4" s="62"/>
      <c r="F4" s="62"/>
      <c r="G4" s="62"/>
      <c r="H4" s="115"/>
      <c r="I4" s="99"/>
      <c r="J4" s="195"/>
      <c r="K4" s="99"/>
    </row>
    <row r="5" spans="1:21" s="38" customFormat="1" ht="19.5" customHeight="1">
      <c r="A5" s="61"/>
      <c r="B5" s="64"/>
      <c r="C5" s="67"/>
      <c r="D5" s="64"/>
      <c r="E5" s="68"/>
      <c r="F5" s="62"/>
      <c r="G5" s="62"/>
      <c r="H5" s="99"/>
      <c r="I5" s="99"/>
      <c r="J5" s="195"/>
      <c r="K5" s="99"/>
    </row>
    <row r="6" spans="1:21" s="38" customFormat="1" ht="19.5" customHeight="1">
      <c r="A6" s="61"/>
      <c r="B6" s="64"/>
      <c r="C6" s="65"/>
      <c r="D6" s="64"/>
      <c r="E6" s="62"/>
      <c r="F6" s="62"/>
      <c r="G6" s="62"/>
      <c r="H6" s="99"/>
      <c r="I6" s="99"/>
      <c r="J6" s="195"/>
      <c r="K6" s="99"/>
    </row>
    <row r="7" spans="1:21" s="38" customFormat="1" ht="19.5" customHeight="1">
      <c r="A7" s="61"/>
      <c r="B7" s="64"/>
      <c r="C7" s="65"/>
      <c r="D7" s="64"/>
      <c r="E7" s="62"/>
      <c r="F7" s="62"/>
      <c r="G7" s="62"/>
      <c r="H7" s="116"/>
      <c r="I7" s="99"/>
      <c r="J7" s="195"/>
      <c r="K7" s="99"/>
    </row>
    <row r="8" spans="1:21" s="38" customFormat="1" ht="19.5" customHeight="1">
      <c r="A8" s="61"/>
      <c r="B8" s="69"/>
      <c r="C8" s="69"/>
      <c r="D8" s="69"/>
      <c r="E8" s="69"/>
      <c r="F8" s="69"/>
      <c r="G8" s="69"/>
      <c r="H8" s="99"/>
      <c r="I8" s="99"/>
      <c r="J8" s="195"/>
      <c r="K8" s="99"/>
      <c r="L8" s="62"/>
      <c r="M8" s="62"/>
    </row>
    <row r="9" spans="1:21" s="38" customFormat="1" ht="19.5" customHeight="1" thickBot="1">
      <c r="A9" s="70"/>
      <c r="B9" s="69"/>
      <c r="C9" s="71"/>
      <c r="D9" s="72"/>
      <c r="E9" s="72"/>
      <c r="F9" s="69"/>
      <c r="G9" s="69"/>
      <c r="H9" s="99"/>
      <c r="I9" s="99"/>
      <c r="J9" s="195"/>
      <c r="K9" s="99"/>
      <c r="L9" s="62"/>
      <c r="M9" s="62"/>
    </row>
    <row r="10" spans="1:21" s="4" customFormat="1" ht="22.5" customHeight="1">
      <c r="A10" s="395" t="s">
        <v>997</v>
      </c>
      <c r="B10" s="391"/>
      <c r="C10" s="391"/>
      <c r="D10" s="391"/>
      <c r="E10" s="227"/>
      <c r="F10" s="227"/>
      <c r="G10" s="227"/>
      <c r="H10" s="227"/>
      <c r="I10" s="227"/>
      <c r="J10" s="227"/>
      <c r="K10" s="227"/>
      <c r="L10" s="227"/>
      <c r="M10" s="227"/>
      <c r="N10" s="227"/>
      <c r="O10" s="227"/>
      <c r="P10" s="227"/>
      <c r="Q10" s="228"/>
      <c r="R10" s="229"/>
      <c r="S10" s="228"/>
      <c r="T10" s="230"/>
      <c r="U10" s="231"/>
    </row>
    <row r="11" spans="1:21" s="50" customFormat="1" ht="11.25" customHeight="1">
      <c r="A11" s="503" t="s">
        <v>19</v>
      </c>
      <c r="B11" s="328" t="s">
        <v>91</v>
      </c>
      <c r="C11" s="425" t="s">
        <v>18</v>
      </c>
      <c r="D11" s="418" t="s">
        <v>17</v>
      </c>
      <c r="E11" s="418">
        <v>4</v>
      </c>
      <c r="F11" s="520" t="s">
        <v>16</v>
      </c>
      <c r="G11" s="520" t="s">
        <v>15</v>
      </c>
      <c r="H11" s="520" t="s">
        <v>14</v>
      </c>
      <c r="I11" s="418" t="s">
        <v>13</v>
      </c>
      <c r="J11" s="418" t="s">
        <v>12</v>
      </c>
      <c r="K11" s="418" t="s">
        <v>11</v>
      </c>
      <c r="L11" s="418" t="s">
        <v>10</v>
      </c>
      <c r="M11" s="418" t="s">
        <v>56</v>
      </c>
      <c r="N11" s="418" t="s">
        <v>8</v>
      </c>
      <c r="O11" s="418" t="s">
        <v>24</v>
      </c>
      <c r="P11" s="418" t="s">
        <v>7</v>
      </c>
      <c r="Q11" s="513" t="s">
        <v>995</v>
      </c>
      <c r="R11" s="515" t="s">
        <v>994</v>
      </c>
      <c r="S11" s="513" t="s">
        <v>7</v>
      </c>
      <c r="T11" s="418" t="s">
        <v>115</v>
      </c>
      <c r="U11" s="420" t="s">
        <v>116</v>
      </c>
    </row>
    <row r="12" spans="1:21" s="31" customFormat="1" ht="11.25" customHeight="1">
      <c r="A12" s="504"/>
      <c r="B12" s="425"/>
      <c r="C12" s="424"/>
      <c r="D12" s="419"/>
      <c r="E12" s="419"/>
      <c r="F12" s="521"/>
      <c r="G12" s="521"/>
      <c r="H12" s="521"/>
      <c r="I12" s="419"/>
      <c r="J12" s="419"/>
      <c r="K12" s="419"/>
      <c r="L12" s="419"/>
      <c r="M12" s="419"/>
      <c r="N12" s="419"/>
      <c r="O12" s="419"/>
      <c r="P12" s="419"/>
      <c r="Q12" s="514"/>
      <c r="R12" s="516"/>
      <c r="S12" s="514"/>
      <c r="T12" s="419"/>
      <c r="U12" s="421"/>
    </row>
    <row r="13" spans="1:21" s="4" customFormat="1" ht="16.149999999999999" customHeight="1">
      <c r="A13" s="517" t="s">
        <v>998</v>
      </c>
      <c r="B13" s="407" t="s">
        <v>101</v>
      </c>
      <c r="C13" s="407"/>
      <c r="D13" s="407" t="s">
        <v>999</v>
      </c>
      <c r="E13" s="462"/>
      <c r="F13" s="462">
        <v>122</v>
      </c>
      <c r="G13" s="462">
        <v>155</v>
      </c>
      <c r="H13" s="462">
        <v>242</v>
      </c>
      <c r="I13" s="459"/>
      <c r="J13" s="459"/>
      <c r="K13" s="459"/>
      <c r="L13" s="459"/>
      <c r="M13" s="459"/>
      <c r="N13" s="459"/>
      <c r="O13" s="459"/>
      <c r="P13" s="462">
        <f>SUM(E13:O17)</f>
        <v>519</v>
      </c>
      <c r="Q13" s="522">
        <v>14.95</v>
      </c>
      <c r="R13" s="531">
        <v>0.8</v>
      </c>
      <c r="S13" s="525">
        <f>+(P13*Q13+P18*Q18)*(1-R13)</f>
        <v>3522.7199999999989</v>
      </c>
      <c r="T13" s="225" t="s">
        <v>1000</v>
      </c>
      <c r="U13" s="27">
        <v>4</v>
      </c>
    </row>
    <row r="14" spans="1:21" s="4" customFormat="1" ht="16.149999999999999" customHeight="1">
      <c r="A14" s="518"/>
      <c r="B14" s="408"/>
      <c r="C14" s="408"/>
      <c r="D14" s="408"/>
      <c r="E14" s="506"/>
      <c r="F14" s="506"/>
      <c r="G14" s="506"/>
      <c r="H14" s="506"/>
      <c r="I14" s="509"/>
      <c r="J14" s="509"/>
      <c r="K14" s="509"/>
      <c r="L14" s="509"/>
      <c r="M14" s="509"/>
      <c r="N14" s="509"/>
      <c r="O14" s="509"/>
      <c r="P14" s="506"/>
      <c r="Q14" s="523"/>
      <c r="R14" s="532"/>
      <c r="S14" s="526"/>
      <c r="T14" s="225" t="s">
        <v>1001</v>
      </c>
      <c r="U14" s="27" t="s">
        <v>210</v>
      </c>
    </row>
    <row r="15" spans="1:21" s="4" customFormat="1" ht="16.149999999999999" customHeight="1">
      <c r="A15" s="518"/>
      <c r="B15" s="408"/>
      <c r="C15" s="408"/>
      <c r="D15" s="408"/>
      <c r="E15" s="506"/>
      <c r="F15" s="506"/>
      <c r="G15" s="506"/>
      <c r="H15" s="506"/>
      <c r="I15" s="509"/>
      <c r="J15" s="509"/>
      <c r="K15" s="509"/>
      <c r="L15" s="509"/>
      <c r="M15" s="509"/>
      <c r="N15" s="509"/>
      <c r="O15" s="509"/>
      <c r="P15" s="506"/>
      <c r="Q15" s="523"/>
      <c r="R15" s="532"/>
      <c r="S15" s="526"/>
      <c r="T15" s="225" t="s">
        <v>1002</v>
      </c>
      <c r="U15" s="27" t="s">
        <v>211</v>
      </c>
    </row>
    <row r="16" spans="1:21" s="4" customFormat="1" ht="16.149999999999999" customHeight="1">
      <c r="A16" s="518"/>
      <c r="B16" s="408"/>
      <c r="C16" s="408"/>
      <c r="D16" s="408"/>
      <c r="E16" s="506"/>
      <c r="F16" s="506"/>
      <c r="G16" s="506"/>
      <c r="H16" s="506"/>
      <c r="I16" s="509"/>
      <c r="J16" s="509"/>
      <c r="K16" s="509"/>
      <c r="L16" s="509"/>
      <c r="M16" s="509"/>
      <c r="N16" s="509"/>
      <c r="O16" s="509"/>
      <c r="P16" s="506"/>
      <c r="Q16" s="523"/>
      <c r="R16" s="532"/>
      <c r="S16" s="526"/>
      <c r="T16" s="225" t="s">
        <v>1003</v>
      </c>
      <c r="U16" s="27" t="s">
        <v>212</v>
      </c>
    </row>
    <row r="17" spans="1:21" s="4" customFormat="1" ht="16.149999999999999" customHeight="1">
      <c r="A17" s="519"/>
      <c r="B17" s="408"/>
      <c r="C17" s="408"/>
      <c r="D17" s="408"/>
      <c r="E17" s="507"/>
      <c r="F17" s="507"/>
      <c r="G17" s="507"/>
      <c r="H17" s="507"/>
      <c r="I17" s="510"/>
      <c r="J17" s="510"/>
      <c r="K17" s="510"/>
      <c r="L17" s="510"/>
      <c r="M17" s="510"/>
      <c r="N17" s="510"/>
      <c r="O17" s="510"/>
      <c r="P17" s="507"/>
      <c r="Q17" s="530"/>
      <c r="R17" s="532"/>
      <c r="S17" s="526"/>
      <c r="T17" s="225" t="s">
        <v>1004</v>
      </c>
      <c r="U17" s="27" t="s">
        <v>13</v>
      </c>
    </row>
    <row r="18" spans="1:21" s="4" customFormat="1" ht="16.149999999999999" customHeight="1">
      <c r="A18" s="528" t="s">
        <v>1005</v>
      </c>
      <c r="B18" s="408"/>
      <c r="C18" s="408"/>
      <c r="D18" s="408"/>
      <c r="E18" s="459"/>
      <c r="F18" s="459"/>
      <c r="G18" s="459"/>
      <c r="H18" s="459"/>
      <c r="I18" s="462">
        <v>44</v>
      </c>
      <c r="J18" s="462">
        <v>127</v>
      </c>
      <c r="K18" s="462">
        <v>145</v>
      </c>
      <c r="L18" s="462">
        <v>167</v>
      </c>
      <c r="M18" s="462">
        <v>66</v>
      </c>
      <c r="N18" s="462"/>
      <c r="O18" s="462"/>
      <c r="P18" s="462">
        <f>SUM(I18:O18)</f>
        <v>549</v>
      </c>
      <c r="Q18" s="522">
        <v>17.95</v>
      </c>
      <c r="R18" s="532"/>
      <c r="S18" s="526"/>
      <c r="T18" s="225" t="s">
        <v>1006</v>
      </c>
      <c r="U18" s="27" t="s">
        <v>12</v>
      </c>
    </row>
    <row r="19" spans="1:21" s="4" customFormat="1" ht="16.149999999999999" customHeight="1">
      <c r="A19" s="518"/>
      <c r="B19" s="408"/>
      <c r="C19" s="408"/>
      <c r="D19" s="408"/>
      <c r="E19" s="509"/>
      <c r="F19" s="509"/>
      <c r="G19" s="509"/>
      <c r="H19" s="509"/>
      <c r="I19" s="506"/>
      <c r="J19" s="506"/>
      <c r="K19" s="506"/>
      <c r="L19" s="506"/>
      <c r="M19" s="506"/>
      <c r="N19" s="506"/>
      <c r="O19" s="506"/>
      <c r="P19" s="506"/>
      <c r="Q19" s="523"/>
      <c r="R19" s="532"/>
      <c r="S19" s="526"/>
      <c r="T19" s="225" t="s">
        <v>1007</v>
      </c>
      <c r="U19" s="27" t="s">
        <v>11</v>
      </c>
    </row>
    <row r="20" spans="1:21" s="4" customFormat="1" ht="16.149999999999999" customHeight="1">
      <c r="A20" s="518"/>
      <c r="B20" s="408"/>
      <c r="C20" s="408"/>
      <c r="D20" s="408"/>
      <c r="E20" s="509"/>
      <c r="F20" s="509"/>
      <c r="G20" s="509"/>
      <c r="H20" s="509"/>
      <c r="I20" s="506"/>
      <c r="J20" s="506"/>
      <c r="K20" s="506"/>
      <c r="L20" s="506"/>
      <c r="M20" s="506"/>
      <c r="N20" s="506"/>
      <c r="O20" s="506"/>
      <c r="P20" s="506"/>
      <c r="Q20" s="523"/>
      <c r="R20" s="532"/>
      <c r="S20" s="526"/>
      <c r="T20" s="225" t="s">
        <v>1008</v>
      </c>
      <c r="U20" s="27" t="s">
        <v>10</v>
      </c>
    </row>
    <row r="21" spans="1:21" s="4" customFormat="1" ht="16.149999999999999" customHeight="1">
      <c r="A21" s="518"/>
      <c r="B21" s="408"/>
      <c r="C21" s="408"/>
      <c r="D21" s="408"/>
      <c r="E21" s="509"/>
      <c r="F21" s="509"/>
      <c r="G21" s="509"/>
      <c r="H21" s="509"/>
      <c r="I21" s="506"/>
      <c r="J21" s="506"/>
      <c r="K21" s="506"/>
      <c r="L21" s="506"/>
      <c r="M21" s="506"/>
      <c r="N21" s="506"/>
      <c r="O21" s="506"/>
      <c r="P21" s="506"/>
      <c r="Q21" s="523"/>
      <c r="R21" s="532"/>
      <c r="S21" s="526"/>
      <c r="T21" s="225" t="s">
        <v>1009</v>
      </c>
      <c r="U21" s="27" t="s">
        <v>56</v>
      </c>
    </row>
    <row r="22" spans="1:21" s="4" customFormat="1" ht="16.149999999999999" customHeight="1">
      <c r="A22" s="518"/>
      <c r="B22" s="408"/>
      <c r="C22" s="408"/>
      <c r="D22" s="408"/>
      <c r="E22" s="509"/>
      <c r="F22" s="509"/>
      <c r="G22" s="509"/>
      <c r="H22" s="509"/>
      <c r="I22" s="506"/>
      <c r="J22" s="506"/>
      <c r="K22" s="506"/>
      <c r="L22" s="506"/>
      <c r="M22" s="506"/>
      <c r="N22" s="506"/>
      <c r="O22" s="506"/>
      <c r="P22" s="506"/>
      <c r="Q22" s="523"/>
      <c r="R22" s="532"/>
      <c r="S22" s="526"/>
      <c r="T22" s="225" t="s">
        <v>1010</v>
      </c>
      <c r="U22" s="27" t="s">
        <v>8</v>
      </c>
    </row>
    <row r="23" spans="1:21" s="4" customFormat="1" ht="16.149999999999999" customHeight="1" thickBot="1">
      <c r="A23" s="529"/>
      <c r="B23" s="409"/>
      <c r="C23" s="409"/>
      <c r="D23" s="409"/>
      <c r="E23" s="511"/>
      <c r="F23" s="511"/>
      <c r="G23" s="511"/>
      <c r="H23" s="511"/>
      <c r="I23" s="512"/>
      <c r="J23" s="512"/>
      <c r="K23" s="512"/>
      <c r="L23" s="512"/>
      <c r="M23" s="512"/>
      <c r="N23" s="512"/>
      <c r="O23" s="512"/>
      <c r="P23" s="512"/>
      <c r="Q23" s="524"/>
      <c r="R23" s="533"/>
      <c r="S23" s="527"/>
      <c r="T23" s="224" t="s">
        <v>1011</v>
      </c>
      <c r="U23" s="28" t="s">
        <v>24</v>
      </c>
    </row>
    <row r="24" spans="1:21" s="4" customFormat="1" ht="16.149999999999999" customHeight="1">
      <c r="A24" s="517" t="s">
        <v>1012</v>
      </c>
      <c r="B24" s="408" t="s">
        <v>102</v>
      </c>
      <c r="C24" s="408"/>
      <c r="D24" s="408" t="s">
        <v>999</v>
      </c>
      <c r="E24" s="505">
        <v>56</v>
      </c>
      <c r="F24" s="505"/>
      <c r="G24" s="505"/>
      <c r="H24" s="505"/>
      <c r="I24" s="508"/>
      <c r="J24" s="508"/>
      <c r="K24" s="508"/>
      <c r="L24" s="508"/>
      <c r="M24" s="508"/>
      <c r="N24" s="508"/>
      <c r="O24" s="508"/>
      <c r="P24" s="462">
        <f>SUM(E24:O24)</f>
        <v>56</v>
      </c>
      <c r="Q24" s="522">
        <v>14.95</v>
      </c>
      <c r="R24" s="531">
        <v>0.8</v>
      </c>
      <c r="S24" s="525">
        <f t="shared" ref="S24" si="0">+(P24*Q24+P29*Q29)*(1-R24)</f>
        <v>982.36999999999966</v>
      </c>
      <c r="T24" s="226" t="s">
        <v>1013</v>
      </c>
      <c r="U24" s="27">
        <v>4</v>
      </c>
    </row>
    <row r="25" spans="1:21" s="4" customFormat="1" ht="16.149999999999999" customHeight="1">
      <c r="A25" s="518"/>
      <c r="B25" s="408"/>
      <c r="C25" s="408"/>
      <c r="D25" s="408"/>
      <c r="E25" s="506"/>
      <c r="F25" s="506"/>
      <c r="G25" s="506"/>
      <c r="H25" s="506"/>
      <c r="I25" s="509"/>
      <c r="J25" s="509"/>
      <c r="K25" s="509"/>
      <c r="L25" s="509"/>
      <c r="M25" s="509"/>
      <c r="N25" s="509"/>
      <c r="O25" s="509"/>
      <c r="P25" s="506"/>
      <c r="Q25" s="523"/>
      <c r="R25" s="532"/>
      <c r="S25" s="526"/>
      <c r="T25" s="225" t="s">
        <v>1014</v>
      </c>
      <c r="U25" s="27" t="s">
        <v>210</v>
      </c>
    </row>
    <row r="26" spans="1:21" s="4" customFormat="1" ht="16.149999999999999" customHeight="1">
      <c r="A26" s="518"/>
      <c r="B26" s="408"/>
      <c r="C26" s="408"/>
      <c r="D26" s="408"/>
      <c r="E26" s="506"/>
      <c r="F26" s="506"/>
      <c r="G26" s="506"/>
      <c r="H26" s="506"/>
      <c r="I26" s="509"/>
      <c r="J26" s="509"/>
      <c r="K26" s="509"/>
      <c r="L26" s="509"/>
      <c r="M26" s="509"/>
      <c r="N26" s="509"/>
      <c r="O26" s="509"/>
      <c r="P26" s="506"/>
      <c r="Q26" s="523"/>
      <c r="R26" s="532"/>
      <c r="S26" s="526"/>
      <c r="T26" s="225" t="s">
        <v>1015</v>
      </c>
      <c r="U26" s="27" t="s">
        <v>211</v>
      </c>
    </row>
    <row r="27" spans="1:21" s="4" customFormat="1" ht="16.149999999999999" customHeight="1">
      <c r="A27" s="518"/>
      <c r="B27" s="408"/>
      <c r="C27" s="408"/>
      <c r="D27" s="408"/>
      <c r="E27" s="506"/>
      <c r="F27" s="506"/>
      <c r="G27" s="506"/>
      <c r="H27" s="506"/>
      <c r="I27" s="509"/>
      <c r="J27" s="509"/>
      <c r="K27" s="509"/>
      <c r="L27" s="509"/>
      <c r="M27" s="509"/>
      <c r="N27" s="509"/>
      <c r="O27" s="509"/>
      <c r="P27" s="506"/>
      <c r="Q27" s="523"/>
      <c r="R27" s="532"/>
      <c r="S27" s="526"/>
      <c r="T27" s="225" t="s">
        <v>1016</v>
      </c>
      <c r="U27" s="27" t="s">
        <v>212</v>
      </c>
    </row>
    <row r="28" spans="1:21" s="4" customFormat="1" ht="16.149999999999999" customHeight="1">
      <c r="A28" s="519"/>
      <c r="B28" s="408"/>
      <c r="C28" s="408"/>
      <c r="D28" s="408"/>
      <c r="E28" s="507"/>
      <c r="F28" s="507"/>
      <c r="G28" s="507"/>
      <c r="H28" s="507"/>
      <c r="I28" s="510"/>
      <c r="J28" s="510"/>
      <c r="K28" s="510"/>
      <c r="L28" s="510"/>
      <c r="M28" s="510"/>
      <c r="N28" s="510"/>
      <c r="O28" s="510"/>
      <c r="P28" s="507"/>
      <c r="Q28" s="530"/>
      <c r="R28" s="532"/>
      <c r="S28" s="526"/>
      <c r="T28" s="225" t="s">
        <v>1017</v>
      </c>
      <c r="U28" s="27" t="s">
        <v>13</v>
      </c>
    </row>
    <row r="29" spans="1:21" s="4" customFormat="1" ht="16.149999999999999" customHeight="1">
      <c r="A29" s="528" t="s">
        <v>1018</v>
      </c>
      <c r="B29" s="408"/>
      <c r="C29" s="408"/>
      <c r="D29" s="408"/>
      <c r="E29" s="459"/>
      <c r="F29" s="459"/>
      <c r="G29" s="459"/>
      <c r="H29" s="459"/>
      <c r="I29" s="462">
        <v>112</v>
      </c>
      <c r="J29" s="462"/>
      <c r="K29" s="462"/>
      <c r="L29" s="462"/>
      <c r="M29" s="462">
        <v>115</v>
      </c>
      <c r="N29" s="462"/>
      <c r="O29" s="462"/>
      <c r="P29" s="462">
        <f>SUM(I29:O29)</f>
        <v>227</v>
      </c>
      <c r="Q29" s="522">
        <v>17.95</v>
      </c>
      <c r="R29" s="532"/>
      <c r="S29" s="526"/>
      <c r="T29" s="225" t="s">
        <v>1019</v>
      </c>
      <c r="U29" s="27" t="s">
        <v>12</v>
      </c>
    </row>
    <row r="30" spans="1:21" s="4" customFormat="1" ht="16.149999999999999" customHeight="1">
      <c r="A30" s="518"/>
      <c r="B30" s="408"/>
      <c r="C30" s="408"/>
      <c r="D30" s="408"/>
      <c r="E30" s="509"/>
      <c r="F30" s="509"/>
      <c r="G30" s="509"/>
      <c r="H30" s="509"/>
      <c r="I30" s="506"/>
      <c r="J30" s="506"/>
      <c r="K30" s="506"/>
      <c r="L30" s="506"/>
      <c r="M30" s="506"/>
      <c r="N30" s="506"/>
      <c r="O30" s="506"/>
      <c r="P30" s="506"/>
      <c r="Q30" s="523"/>
      <c r="R30" s="532"/>
      <c r="S30" s="526"/>
      <c r="T30" s="225" t="s">
        <v>1020</v>
      </c>
      <c r="U30" s="27" t="s">
        <v>11</v>
      </c>
    </row>
    <row r="31" spans="1:21" s="4" customFormat="1" ht="16.149999999999999" customHeight="1">
      <c r="A31" s="518"/>
      <c r="B31" s="408"/>
      <c r="C31" s="408"/>
      <c r="D31" s="408"/>
      <c r="E31" s="509"/>
      <c r="F31" s="509"/>
      <c r="G31" s="509"/>
      <c r="H31" s="509"/>
      <c r="I31" s="506"/>
      <c r="J31" s="506"/>
      <c r="K31" s="506"/>
      <c r="L31" s="506"/>
      <c r="M31" s="506"/>
      <c r="N31" s="506"/>
      <c r="O31" s="506"/>
      <c r="P31" s="506"/>
      <c r="Q31" s="523"/>
      <c r="R31" s="532"/>
      <c r="S31" s="526"/>
      <c r="T31" s="225" t="s">
        <v>1021</v>
      </c>
      <c r="U31" s="27" t="s">
        <v>10</v>
      </c>
    </row>
    <row r="32" spans="1:21" s="4" customFormat="1" ht="16.149999999999999" customHeight="1">
      <c r="A32" s="518"/>
      <c r="B32" s="408"/>
      <c r="C32" s="408"/>
      <c r="D32" s="408"/>
      <c r="E32" s="509"/>
      <c r="F32" s="509"/>
      <c r="G32" s="509"/>
      <c r="H32" s="509"/>
      <c r="I32" s="506"/>
      <c r="J32" s="506"/>
      <c r="K32" s="506"/>
      <c r="L32" s="506"/>
      <c r="M32" s="506"/>
      <c r="N32" s="506"/>
      <c r="O32" s="506"/>
      <c r="P32" s="506"/>
      <c r="Q32" s="523"/>
      <c r="R32" s="532"/>
      <c r="S32" s="526"/>
      <c r="T32" s="225" t="s">
        <v>1022</v>
      </c>
      <c r="U32" s="27" t="s">
        <v>56</v>
      </c>
    </row>
    <row r="33" spans="1:21" s="4" customFormat="1" ht="16.149999999999999" customHeight="1">
      <c r="A33" s="518"/>
      <c r="B33" s="408"/>
      <c r="C33" s="408"/>
      <c r="D33" s="408"/>
      <c r="E33" s="509"/>
      <c r="F33" s="509"/>
      <c r="G33" s="509"/>
      <c r="H33" s="509"/>
      <c r="I33" s="506"/>
      <c r="J33" s="506"/>
      <c r="K33" s="506"/>
      <c r="L33" s="506"/>
      <c r="M33" s="506"/>
      <c r="N33" s="506"/>
      <c r="O33" s="506"/>
      <c r="P33" s="506"/>
      <c r="Q33" s="523"/>
      <c r="R33" s="532"/>
      <c r="S33" s="526"/>
      <c r="T33" s="225" t="s">
        <v>1023</v>
      </c>
      <c r="U33" s="27" t="s">
        <v>8</v>
      </c>
    </row>
    <row r="34" spans="1:21" s="4" customFormat="1" ht="16.149999999999999" customHeight="1" thickBot="1">
      <c r="A34" s="529"/>
      <c r="B34" s="409"/>
      <c r="C34" s="409"/>
      <c r="D34" s="409"/>
      <c r="E34" s="511"/>
      <c r="F34" s="511"/>
      <c r="G34" s="511"/>
      <c r="H34" s="511"/>
      <c r="I34" s="512"/>
      <c r="J34" s="512"/>
      <c r="K34" s="512"/>
      <c r="L34" s="512"/>
      <c r="M34" s="512"/>
      <c r="N34" s="512"/>
      <c r="O34" s="512"/>
      <c r="P34" s="512"/>
      <c r="Q34" s="524"/>
      <c r="R34" s="533"/>
      <c r="S34" s="527"/>
      <c r="T34" s="224" t="s">
        <v>1024</v>
      </c>
      <c r="U34" s="28" t="s">
        <v>24</v>
      </c>
    </row>
    <row r="35" spans="1:21" s="4" customFormat="1" ht="16.149999999999999" customHeight="1">
      <c r="A35" s="517" t="s">
        <v>1025</v>
      </c>
      <c r="B35" s="408" t="s">
        <v>97</v>
      </c>
      <c r="C35" s="408"/>
      <c r="D35" s="408" t="s">
        <v>999</v>
      </c>
      <c r="E35" s="505"/>
      <c r="F35" s="505"/>
      <c r="G35" s="505"/>
      <c r="H35" s="505">
        <v>173</v>
      </c>
      <c r="I35" s="508"/>
      <c r="J35" s="508"/>
      <c r="K35" s="508"/>
      <c r="L35" s="508"/>
      <c r="M35" s="508"/>
      <c r="N35" s="508"/>
      <c r="O35" s="508"/>
      <c r="P35" s="462">
        <f t="shared" ref="P35" si="1">SUM(E35:O35)</f>
        <v>173</v>
      </c>
      <c r="Q35" s="522">
        <v>14.95</v>
      </c>
      <c r="R35" s="531">
        <v>0.8</v>
      </c>
      <c r="S35" s="525">
        <f t="shared" ref="S35" si="2">+(P35*Q35+P40*Q40)*(1-R35)</f>
        <v>1005.5099999999996</v>
      </c>
      <c r="T35" s="226" t="s">
        <v>1026</v>
      </c>
      <c r="U35" s="27">
        <v>4</v>
      </c>
    </row>
    <row r="36" spans="1:21" s="4" customFormat="1" ht="16.149999999999999" customHeight="1">
      <c r="A36" s="518"/>
      <c r="B36" s="408"/>
      <c r="C36" s="408"/>
      <c r="D36" s="408"/>
      <c r="E36" s="506"/>
      <c r="F36" s="506"/>
      <c r="G36" s="506"/>
      <c r="H36" s="506"/>
      <c r="I36" s="509"/>
      <c r="J36" s="509"/>
      <c r="K36" s="509"/>
      <c r="L36" s="509"/>
      <c r="M36" s="509"/>
      <c r="N36" s="509"/>
      <c r="O36" s="509"/>
      <c r="P36" s="506"/>
      <c r="Q36" s="523"/>
      <c r="R36" s="532"/>
      <c r="S36" s="526"/>
      <c r="T36" s="225" t="s">
        <v>1027</v>
      </c>
      <c r="U36" s="27" t="s">
        <v>210</v>
      </c>
    </row>
    <row r="37" spans="1:21" s="4" customFormat="1" ht="16.149999999999999" customHeight="1">
      <c r="A37" s="518"/>
      <c r="B37" s="408"/>
      <c r="C37" s="408"/>
      <c r="D37" s="408"/>
      <c r="E37" s="506"/>
      <c r="F37" s="506"/>
      <c r="G37" s="506"/>
      <c r="H37" s="506"/>
      <c r="I37" s="509"/>
      <c r="J37" s="509"/>
      <c r="K37" s="509"/>
      <c r="L37" s="509"/>
      <c r="M37" s="509"/>
      <c r="N37" s="509"/>
      <c r="O37" s="509"/>
      <c r="P37" s="506"/>
      <c r="Q37" s="523"/>
      <c r="R37" s="532"/>
      <c r="S37" s="526"/>
      <c r="T37" s="225" t="s">
        <v>1028</v>
      </c>
      <c r="U37" s="27" t="s">
        <v>211</v>
      </c>
    </row>
    <row r="38" spans="1:21" s="4" customFormat="1" ht="16.149999999999999" customHeight="1">
      <c r="A38" s="518"/>
      <c r="B38" s="408"/>
      <c r="C38" s="408"/>
      <c r="D38" s="408"/>
      <c r="E38" s="506"/>
      <c r="F38" s="506"/>
      <c r="G38" s="506"/>
      <c r="H38" s="506"/>
      <c r="I38" s="509"/>
      <c r="J38" s="509"/>
      <c r="K38" s="509"/>
      <c r="L38" s="509"/>
      <c r="M38" s="509"/>
      <c r="N38" s="509"/>
      <c r="O38" s="509"/>
      <c r="P38" s="506"/>
      <c r="Q38" s="523"/>
      <c r="R38" s="532"/>
      <c r="S38" s="526"/>
      <c r="T38" s="225" t="s">
        <v>1029</v>
      </c>
      <c r="U38" s="27" t="s">
        <v>212</v>
      </c>
    </row>
    <row r="39" spans="1:21" s="4" customFormat="1" ht="16.149999999999999" customHeight="1">
      <c r="A39" s="519"/>
      <c r="B39" s="408"/>
      <c r="C39" s="408"/>
      <c r="D39" s="408"/>
      <c r="E39" s="507"/>
      <c r="F39" s="507"/>
      <c r="G39" s="507"/>
      <c r="H39" s="507"/>
      <c r="I39" s="510"/>
      <c r="J39" s="510"/>
      <c r="K39" s="510"/>
      <c r="L39" s="510"/>
      <c r="M39" s="510"/>
      <c r="N39" s="510"/>
      <c r="O39" s="510"/>
      <c r="P39" s="507"/>
      <c r="Q39" s="530"/>
      <c r="R39" s="532"/>
      <c r="S39" s="526"/>
      <c r="T39" s="225" t="s">
        <v>1030</v>
      </c>
      <c r="U39" s="27" t="s">
        <v>13</v>
      </c>
    </row>
    <row r="40" spans="1:21" s="4" customFormat="1" ht="16.149999999999999" customHeight="1">
      <c r="A40" s="528" t="s">
        <v>1031</v>
      </c>
      <c r="B40" s="408"/>
      <c r="C40" s="408"/>
      <c r="D40" s="408"/>
      <c r="E40" s="459"/>
      <c r="F40" s="459"/>
      <c r="G40" s="459"/>
      <c r="H40" s="459"/>
      <c r="I40" s="462">
        <v>14</v>
      </c>
      <c r="J40" s="462"/>
      <c r="K40" s="462"/>
      <c r="L40" s="462">
        <v>13</v>
      </c>
      <c r="M40" s="462">
        <v>58</v>
      </c>
      <c r="N40" s="462">
        <v>51</v>
      </c>
      <c r="O40" s="462"/>
      <c r="P40" s="462">
        <f>SUM(I40:O40)</f>
        <v>136</v>
      </c>
      <c r="Q40" s="522">
        <v>17.95</v>
      </c>
      <c r="R40" s="532"/>
      <c r="S40" s="526"/>
      <c r="T40" s="225" t="s">
        <v>1032</v>
      </c>
      <c r="U40" s="27" t="s">
        <v>12</v>
      </c>
    </row>
    <row r="41" spans="1:21" s="4" customFormat="1" ht="16.149999999999999" customHeight="1">
      <c r="A41" s="518"/>
      <c r="B41" s="408"/>
      <c r="C41" s="408"/>
      <c r="D41" s="408"/>
      <c r="E41" s="509"/>
      <c r="F41" s="509"/>
      <c r="G41" s="509"/>
      <c r="H41" s="509"/>
      <c r="I41" s="506"/>
      <c r="J41" s="506"/>
      <c r="K41" s="506"/>
      <c r="L41" s="506"/>
      <c r="M41" s="506"/>
      <c r="N41" s="506"/>
      <c r="O41" s="506"/>
      <c r="P41" s="506"/>
      <c r="Q41" s="523"/>
      <c r="R41" s="532"/>
      <c r="S41" s="526"/>
      <c r="T41" s="225" t="s">
        <v>1033</v>
      </c>
      <c r="U41" s="27" t="s">
        <v>11</v>
      </c>
    </row>
    <row r="42" spans="1:21" s="4" customFormat="1" ht="16.149999999999999" customHeight="1">
      <c r="A42" s="518"/>
      <c r="B42" s="408"/>
      <c r="C42" s="408"/>
      <c r="D42" s="408"/>
      <c r="E42" s="509"/>
      <c r="F42" s="509"/>
      <c r="G42" s="509"/>
      <c r="H42" s="509"/>
      <c r="I42" s="506"/>
      <c r="J42" s="506"/>
      <c r="K42" s="506"/>
      <c r="L42" s="506"/>
      <c r="M42" s="506"/>
      <c r="N42" s="506"/>
      <c r="O42" s="506"/>
      <c r="P42" s="506"/>
      <c r="Q42" s="523"/>
      <c r="R42" s="532"/>
      <c r="S42" s="526"/>
      <c r="T42" s="225" t="s">
        <v>1034</v>
      </c>
      <c r="U42" s="27" t="s">
        <v>10</v>
      </c>
    </row>
    <row r="43" spans="1:21" s="4" customFormat="1" ht="16.149999999999999" customHeight="1">
      <c r="A43" s="518"/>
      <c r="B43" s="408"/>
      <c r="C43" s="408"/>
      <c r="D43" s="408"/>
      <c r="E43" s="509"/>
      <c r="F43" s="509"/>
      <c r="G43" s="509"/>
      <c r="H43" s="509"/>
      <c r="I43" s="506"/>
      <c r="J43" s="506"/>
      <c r="K43" s="506"/>
      <c r="L43" s="506"/>
      <c r="M43" s="506"/>
      <c r="N43" s="506"/>
      <c r="O43" s="506"/>
      <c r="P43" s="506"/>
      <c r="Q43" s="523"/>
      <c r="R43" s="532"/>
      <c r="S43" s="526"/>
      <c r="T43" s="225" t="s">
        <v>1035</v>
      </c>
      <c r="U43" s="27" t="s">
        <v>56</v>
      </c>
    </row>
    <row r="44" spans="1:21" s="4" customFormat="1" ht="16.149999999999999" customHeight="1">
      <c r="A44" s="518"/>
      <c r="B44" s="408"/>
      <c r="C44" s="408"/>
      <c r="D44" s="408"/>
      <c r="E44" s="509"/>
      <c r="F44" s="509"/>
      <c r="G44" s="509"/>
      <c r="H44" s="509"/>
      <c r="I44" s="506"/>
      <c r="J44" s="506"/>
      <c r="K44" s="506"/>
      <c r="L44" s="506"/>
      <c r="M44" s="506"/>
      <c r="N44" s="506"/>
      <c r="O44" s="506"/>
      <c r="P44" s="506"/>
      <c r="Q44" s="523"/>
      <c r="R44" s="532"/>
      <c r="S44" s="526"/>
      <c r="T44" s="225" t="s">
        <v>1036</v>
      </c>
      <c r="U44" s="27" t="s">
        <v>8</v>
      </c>
    </row>
    <row r="45" spans="1:21" s="4" customFormat="1" ht="16.149999999999999" customHeight="1" thickBot="1">
      <c r="A45" s="529"/>
      <c r="B45" s="409"/>
      <c r="C45" s="409"/>
      <c r="D45" s="409"/>
      <c r="E45" s="511"/>
      <c r="F45" s="511"/>
      <c r="G45" s="511"/>
      <c r="H45" s="511"/>
      <c r="I45" s="512"/>
      <c r="J45" s="512"/>
      <c r="K45" s="512"/>
      <c r="L45" s="512"/>
      <c r="M45" s="512"/>
      <c r="N45" s="512"/>
      <c r="O45" s="512"/>
      <c r="P45" s="512"/>
      <c r="Q45" s="524"/>
      <c r="R45" s="533"/>
      <c r="S45" s="527"/>
      <c r="T45" s="224" t="s">
        <v>1037</v>
      </c>
      <c r="U45" s="28" t="s">
        <v>24</v>
      </c>
    </row>
    <row r="46" spans="1:21" s="4" customFormat="1" ht="16.149999999999999" customHeight="1">
      <c r="A46" s="517" t="s">
        <v>1038</v>
      </c>
      <c r="B46" s="408" t="s">
        <v>99</v>
      </c>
      <c r="C46" s="408"/>
      <c r="D46" s="408" t="s">
        <v>999</v>
      </c>
      <c r="E46" s="505"/>
      <c r="F46" s="505"/>
      <c r="G46" s="505"/>
      <c r="H46" s="505"/>
      <c r="I46" s="508"/>
      <c r="J46" s="508"/>
      <c r="K46" s="508"/>
      <c r="L46" s="508"/>
      <c r="M46" s="508"/>
      <c r="N46" s="508"/>
      <c r="O46" s="508"/>
      <c r="P46" s="462">
        <f t="shared" ref="P46" si="3">SUM(E46:O46)</f>
        <v>0</v>
      </c>
      <c r="Q46" s="522">
        <v>14.95</v>
      </c>
      <c r="R46" s="531">
        <v>0.8</v>
      </c>
      <c r="S46" s="525">
        <f t="shared" ref="S46" si="4">+(P46*Q46+P51*Q51)*(1-R46)</f>
        <v>0</v>
      </c>
      <c r="T46" s="226" t="s">
        <v>1039</v>
      </c>
      <c r="U46" s="27">
        <v>4</v>
      </c>
    </row>
    <row r="47" spans="1:21" s="4" customFormat="1" ht="16.149999999999999" customHeight="1">
      <c r="A47" s="518"/>
      <c r="B47" s="408"/>
      <c r="C47" s="408"/>
      <c r="D47" s="408"/>
      <c r="E47" s="506"/>
      <c r="F47" s="506"/>
      <c r="G47" s="506"/>
      <c r="H47" s="506"/>
      <c r="I47" s="509"/>
      <c r="J47" s="509"/>
      <c r="K47" s="509"/>
      <c r="L47" s="509"/>
      <c r="M47" s="509"/>
      <c r="N47" s="509"/>
      <c r="O47" s="509"/>
      <c r="P47" s="506"/>
      <c r="Q47" s="523"/>
      <c r="R47" s="532"/>
      <c r="S47" s="526"/>
      <c r="T47" s="225" t="s">
        <v>1040</v>
      </c>
      <c r="U47" s="27" t="s">
        <v>210</v>
      </c>
    </row>
    <row r="48" spans="1:21" s="4" customFormat="1" ht="16.149999999999999" customHeight="1">
      <c r="A48" s="518"/>
      <c r="B48" s="408"/>
      <c r="C48" s="408"/>
      <c r="D48" s="408"/>
      <c r="E48" s="506"/>
      <c r="F48" s="506"/>
      <c r="G48" s="506"/>
      <c r="H48" s="506"/>
      <c r="I48" s="509"/>
      <c r="J48" s="509"/>
      <c r="K48" s="509"/>
      <c r="L48" s="509"/>
      <c r="M48" s="509"/>
      <c r="N48" s="509"/>
      <c r="O48" s="509"/>
      <c r="P48" s="506"/>
      <c r="Q48" s="523"/>
      <c r="R48" s="532"/>
      <c r="S48" s="526"/>
      <c r="T48" s="225" t="s">
        <v>1041</v>
      </c>
      <c r="U48" s="27" t="s">
        <v>211</v>
      </c>
    </row>
    <row r="49" spans="1:21" s="4" customFormat="1" ht="16.149999999999999" customHeight="1">
      <c r="A49" s="518"/>
      <c r="B49" s="408"/>
      <c r="C49" s="408"/>
      <c r="D49" s="408"/>
      <c r="E49" s="506"/>
      <c r="F49" s="506"/>
      <c r="G49" s="506"/>
      <c r="H49" s="506"/>
      <c r="I49" s="509"/>
      <c r="J49" s="509"/>
      <c r="K49" s="509"/>
      <c r="L49" s="509"/>
      <c r="M49" s="509"/>
      <c r="N49" s="509"/>
      <c r="O49" s="509"/>
      <c r="P49" s="506"/>
      <c r="Q49" s="523"/>
      <c r="R49" s="532"/>
      <c r="S49" s="526"/>
      <c r="T49" s="225" t="s">
        <v>1042</v>
      </c>
      <c r="U49" s="27" t="s">
        <v>212</v>
      </c>
    </row>
    <row r="50" spans="1:21" s="4" customFormat="1" ht="16.149999999999999" customHeight="1">
      <c r="A50" s="519"/>
      <c r="B50" s="408"/>
      <c r="C50" s="408"/>
      <c r="D50" s="408"/>
      <c r="E50" s="507"/>
      <c r="F50" s="507"/>
      <c r="G50" s="507"/>
      <c r="H50" s="507"/>
      <c r="I50" s="510"/>
      <c r="J50" s="510"/>
      <c r="K50" s="510"/>
      <c r="L50" s="510"/>
      <c r="M50" s="510"/>
      <c r="N50" s="510"/>
      <c r="O50" s="510"/>
      <c r="P50" s="507"/>
      <c r="Q50" s="530"/>
      <c r="R50" s="532"/>
      <c r="S50" s="526"/>
      <c r="T50" s="225" t="s">
        <v>1043</v>
      </c>
      <c r="U50" s="27" t="s">
        <v>13</v>
      </c>
    </row>
    <row r="51" spans="1:21" s="4" customFormat="1" ht="16.149999999999999" customHeight="1">
      <c r="A51" s="528" t="s">
        <v>1044</v>
      </c>
      <c r="B51" s="408"/>
      <c r="C51" s="408"/>
      <c r="D51" s="408"/>
      <c r="E51" s="459"/>
      <c r="F51" s="459"/>
      <c r="G51" s="459"/>
      <c r="H51" s="459"/>
      <c r="I51" s="462"/>
      <c r="J51" s="462"/>
      <c r="K51" s="462"/>
      <c r="L51" s="462"/>
      <c r="M51" s="462"/>
      <c r="N51" s="462"/>
      <c r="O51" s="462"/>
      <c r="P51" s="462">
        <f>SUM(I51:O51)</f>
        <v>0</v>
      </c>
      <c r="Q51" s="522">
        <v>17.95</v>
      </c>
      <c r="R51" s="532"/>
      <c r="S51" s="526"/>
      <c r="T51" s="225" t="s">
        <v>1045</v>
      </c>
      <c r="U51" s="27" t="s">
        <v>12</v>
      </c>
    </row>
    <row r="52" spans="1:21" s="4" customFormat="1" ht="16.149999999999999" customHeight="1">
      <c r="A52" s="518"/>
      <c r="B52" s="408"/>
      <c r="C52" s="408"/>
      <c r="D52" s="408"/>
      <c r="E52" s="509"/>
      <c r="F52" s="509"/>
      <c r="G52" s="509"/>
      <c r="H52" s="509"/>
      <c r="I52" s="506"/>
      <c r="J52" s="506"/>
      <c r="K52" s="506"/>
      <c r="L52" s="506"/>
      <c r="M52" s="506"/>
      <c r="N52" s="506"/>
      <c r="O52" s="506"/>
      <c r="P52" s="506"/>
      <c r="Q52" s="523"/>
      <c r="R52" s="532"/>
      <c r="S52" s="526"/>
      <c r="T52" s="225" t="s">
        <v>1046</v>
      </c>
      <c r="U52" s="27" t="s">
        <v>11</v>
      </c>
    </row>
    <row r="53" spans="1:21" s="4" customFormat="1" ht="16.149999999999999" customHeight="1">
      <c r="A53" s="518"/>
      <c r="B53" s="408"/>
      <c r="C53" s="408"/>
      <c r="D53" s="408"/>
      <c r="E53" s="509"/>
      <c r="F53" s="509"/>
      <c r="G53" s="509"/>
      <c r="H53" s="509"/>
      <c r="I53" s="506"/>
      <c r="J53" s="506"/>
      <c r="K53" s="506"/>
      <c r="L53" s="506"/>
      <c r="M53" s="506"/>
      <c r="N53" s="506"/>
      <c r="O53" s="506"/>
      <c r="P53" s="506"/>
      <c r="Q53" s="523"/>
      <c r="R53" s="532"/>
      <c r="S53" s="526"/>
      <c r="T53" s="225" t="s">
        <v>1047</v>
      </c>
      <c r="U53" s="27" t="s">
        <v>10</v>
      </c>
    </row>
    <row r="54" spans="1:21" s="4" customFormat="1" ht="16.149999999999999" customHeight="1">
      <c r="A54" s="518"/>
      <c r="B54" s="408"/>
      <c r="C54" s="408"/>
      <c r="D54" s="408"/>
      <c r="E54" s="509"/>
      <c r="F54" s="509"/>
      <c r="G54" s="509"/>
      <c r="H54" s="509"/>
      <c r="I54" s="506"/>
      <c r="J54" s="506"/>
      <c r="K54" s="506"/>
      <c r="L54" s="506"/>
      <c r="M54" s="506"/>
      <c r="N54" s="506"/>
      <c r="O54" s="506"/>
      <c r="P54" s="506"/>
      <c r="Q54" s="523"/>
      <c r="R54" s="532"/>
      <c r="S54" s="526"/>
      <c r="T54" s="225" t="s">
        <v>1048</v>
      </c>
      <c r="U54" s="27" t="s">
        <v>56</v>
      </c>
    </row>
    <row r="55" spans="1:21" s="4" customFormat="1" ht="16.149999999999999" customHeight="1">
      <c r="A55" s="518"/>
      <c r="B55" s="408"/>
      <c r="C55" s="408"/>
      <c r="D55" s="408"/>
      <c r="E55" s="509"/>
      <c r="F55" s="509"/>
      <c r="G55" s="509"/>
      <c r="H55" s="509"/>
      <c r="I55" s="506"/>
      <c r="J55" s="506"/>
      <c r="K55" s="506"/>
      <c r="L55" s="506"/>
      <c r="M55" s="506"/>
      <c r="N55" s="506"/>
      <c r="O55" s="506"/>
      <c r="P55" s="506"/>
      <c r="Q55" s="523"/>
      <c r="R55" s="532"/>
      <c r="S55" s="526"/>
      <c r="T55" s="225" t="s">
        <v>1049</v>
      </c>
      <c r="U55" s="27" t="s">
        <v>8</v>
      </c>
    </row>
    <row r="56" spans="1:21" s="4" customFormat="1" ht="16.149999999999999" customHeight="1" thickBot="1">
      <c r="A56" s="529"/>
      <c r="B56" s="409"/>
      <c r="C56" s="409"/>
      <c r="D56" s="409"/>
      <c r="E56" s="511"/>
      <c r="F56" s="511"/>
      <c r="G56" s="511"/>
      <c r="H56" s="511"/>
      <c r="I56" s="512"/>
      <c r="J56" s="512"/>
      <c r="K56" s="512"/>
      <c r="L56" s="512"/>
      <c r="M56" s="512"/>
      <c r="N56" s="512"/>
      <c r="O56" s="512"/>
      <c r="P56" s="512"/>
      <c r="Q56" s="524"/>
      <c r="R56" s="533"/>
      <c r="S56" s="527"/>
      <c r="T56" s="224" t="s">
        <v>1050</v>
      </c>
      <c r="U56" s="28" t="s">
        <v>24</v>
      </c>
    </row>
    <row r="57" spans="1:21" s="4" customFormat="1" ht="16.149999999999999" customHeight="1">
      <c r="A57" s="517" t="s">
        <v>1051</v>
      </c>
      <c r="B57" s="408" t="s">
        <v>103</v>
      </c>
      <c r="C57" s="408"/>
      <c r="D57" s="408" t="s">
        <v>999</v>
      </c>
      <c r="E57" s="505"/>
      <c r="F57" s="505">
        <v>198</v>
      </c>
      <c r="G57" s="505"/>
      <c r="H57" s="505"/>
      <c r="I57" s="508"/>
      <c r="J57" s="508"/>
      <c r="K57" s="508"/>
      <c r="L57" s="508"/>
      <c r="M57" s="508"/>
      <c r="N57" s="508"/>
      <c r="O57" s="508"/>
      <c r="P57" s="462">
        <f t="shared" ref="P57" si="5">SUM(E57:O57)</f>
        <v>198</v>
      </c>
      <c r="Q57" s="522">
        <v>14.95</v>
      </c>
      <c r="R57" s="531">
        <v>0.8</v>
      </c>
      <c r="S57" s="525">
        <f t="shared" ref="S57" si="6">+(P57*Q57+P62*Q62)*(1-R57)</f>
        <v>889.98999999999978</v>
      </c>
      <c r="T57" s="226" t="s">
        <v>1052</v>
      </c>
      <c r="U57" s="27">
        <v>4</v>
      </c>
    </row>
    <row r="58" spans="1:21" s="4" customFormat="1" ht="16.149999999999999" customHeight="1">
      <c r="A58" s="518"/>
      <c r="B58" s="408"/>
      <c r="C58" s="408"/>
      <c r="D58" s="408"/>
      <c r="E58" s="506"/>
      <c r="F58" s="506"/>
      <c r="G58" s="506"/>
      <c r="H58" s="506"/>
      <c r="I58" s="509"/>
      <c r="J58" s="509"/>
      <c r="K58" s="509"/>
      <c r="L58" s="509"/>
      <c r="M58" s="509"/>
      <c r="N58" s="509"/>
      <c r="O58" s="509"/>
      <c r="P58" s="506"/>
      <c r="Q58" s="523"/>
      <c r="R58" s="532"/>
      <c r="S58" s="526"/>
      <c r="T58" s="225" t="s">
        <v>1053</v>
      </c>
      <c r="U58" s="27" t="s">
        <v>210</v>
      </c>
    </row>
    <row r="59" spans="1:21" s="4" customFormat="1" ht="16.149999999999999" customHeight="1">
      <c r="A59" s="518"/>
      <c r="B59" s="408"/>
      <c r="C59" s="408"/>
      <c r="D59" s="408"/>
      <c r="E59" s="506"/>
      <c r="F59" s="506"/>
      <c r="G59" s="506"/>
      <c r="H59" s="506"/>
      <c r="I59" s="509"/>
      <c r="J59" s="509"/>
      <c r="K59" s="509"/>
      <c r="L59" s="509"/>
      <c r="M59" s="509"/>
      <c r="N59" s="509"/>
      <c r="O59" s="509"/>
      <c r="P59" s="506"/>
      <c r="Q59" s="523"/>
      <c r="R59" s="532"/>
      <c r="S59" s="526"/>
      <c r="T59" s="225" t="s">
        <v>1054</v>
      </c>
      <c r="U59" s="27" t="s">
        <v>211</v>
      </c>
    </row>
    <row r="60" spans="1:21" s="4" customFormat="1" ht="16.149999999999999" customHeight="1">
      <c r="A60" s="518"/>
      <c r="B60" s="408"/>
      <c r="C60" s="408"/>
      <c r="D60" s="408"/>
      <c r="E60" s="506"/>
      <c r="F60" s="506"/>
      <c r="G60" s="506"/>
      <c r="H60" s="506"/>
      <c r="I60" s="509"/>
      <c r="J60" s="509"/>
      <c r="K60" s="509"/>
      <c r="L60" s="509"/>
      <c r="M60" s="509"/>
      <c r="N60" s="509"/>
      <c r="O60" s="509"/>
      <c r="P60" s="506"/>
      <c r="Q60" s="523"/>
      <c r="R60" s="532"/>
      <c r="S60" s="526"/>
      <c r="T60" s="225" t="s">
        <v>1055</v>
      </c>
      <c r="U60" s="27" t="s">
        <v>212</v>
      </c>
    </row>
    <row r="61" spans="1:21" s="4" customFormat="1" ht="16.149999999999999" customHeight="1">
      <c r="A61" s="519"/>
      <c r="B61" s="408"/>
      <c r="C61" s="408"/>
      <c r="D61" s="408"/>
      <c r="E61" s="507"/>
      <c r="F61" s="507"/>
      <c r="G61" s="507"/>
      <c r="H61" s="507"/>
      <c r="I61" s="510"/>
      <c r="J61" s="510"/>
      <c r="K61" s="510"/>
      <c r="L61" s="510"/>
      <c r="M61" s="510"/>
      <c r="N61" s="510"/>
      <c r="O61" s="510"/>
      <c r="P61" s="507"/>
      <c r="Q61" s="530"/>
      <c r="R61" s="532"/>
      <c r="S61" s="526"/>
      <c r="T61" s="225" t="s">
        <v>1056</v>
      </c>
      <c r="U61" s="27" t="s">
        <v>13</v>
      </c>
    </row>
    <row r="62" spans="1:21" s="4" customFormat="1" ht="16.149999999999999" customHeight="1">
      <c r="A62" s="528" t="s">
        <v>1057</v>
      </c>
      <c r="B62" s="408"/>
      <c r="C62" s="408"/>
      <c r="D62" s="408"/>
      <c r="E62" s="459"/>
      <c r="F62" s="459"/>
      <c r="G62" s="459"/>
      <c r="H62" s="459"/>
      <c r="I62" s="462"/>
      <c r="J62" s="462"/>
      <c r="K62" s="462"/>
      <c r="L62" s="462"/>
      <c r="M62" s="462">
        <v>83</v>
      </c>
      <c r="N62" s="462"/>
      <c r="O62" s="462"/>
      <c r="P62" s="462">
        <f>SUM(I62:O62)</f>
        <v>83</v>
      </c>
      <c r="Q62" s="522">
        <v>17.95</v>
      </c>
      <c r="R62" s="532"/>
      <c r="S62" s="526"/>
      <c r="T62" s="225" t="s">
        <v>1058</v>
      </c>
      <c r="U62" s="27" t="s">
        <v>12</v>
      </c>
    </row>
    <row r="63" spans="1:21" s="4" customFormat="1" ht="16.149999999999999" customHeight="1">
      <c r="A63" s="518"/>
      <c r="B63" s="408"/>
      <c r="C63" s="408"/>
      <c r="D63" s="408"/>
      <c r="E63" s="509"/>
      <c r="F63" s="509"/>
      <c r="G63" s="509"/>
      <c r="H63" s="509"/>
      <c r="I63" s="506"/>
      <c r="J63" s="506"/>
      <c r="K63" s="506"/>
      <c r="L63" s="506"/>
      <c r="M63" s="506"/>
      <c r="N63" s="506"/>
      <c r="O63" s="506"/>
      <c r="P63" s="506"/>
      <c r="Q63" s="523"/>
      <c r="R63" s="532"/>
      <c r="S63" s="526"/>
      <c r="T63" s="225" t="s">
        <v>1059</v>
      </c>
      <c r="U63" s="27" t="s">
        <v>11</v>
      </c>
    </row>
    <row r="64" spans="1:21" s="4" customFormat="1" ht="16.149999999999999" customHeight="1">
      <c r="A64" s="518"/>
      <c r="B64" s="408"/>
      <c r="C64" s="408"/>
      <c r="D64" s="408"/>
      <c r="E64" s="509"/>
      <c r="F64" s="509"/>
      <c r="G64" s="509"/>
      <c r="H64" s="509"/>
      <c r="I64" s="506"/>
      <c r="J64" s="506"/>
      <c r="K64" s="506"/>
      <c r="L64" s="506"/>
      <c r="M64" s="506"/>
      <c r="N64" s="506"/>
      <c r="O64" s="506"/>
      <c r="P64" s="506"/>
      <c r="Q64" s="523"/>
      <c r="R64" s="532"/>
      <c r="S64" s="526"/>
      <c r="T64" s="225" t="s">
        <v>1060</v>
      </c>
      <c r="U64" s="27" t="s">
        <v>10</v>
      </c>
    </row>
    <row r="65" spans="1:21" s="4" customFormat="1" ht="16.149999999999999" customHeight="1">
      <c r="A65" s="518"/>
      <c r="B65" s="408"/>
      <c r="C65" s="408"/>
      <c r="D65" s="408"/>
      <c r="E65" s="509"/>
      <c r="F65" s="509"/>
      <c r="G65" s="509"/>
      <c r="H65" s="509"/>
      <c r="I65" s="506"/>
      <c r="J65" s="506"/>
      <c r="K65" s="506"/>
      <c r="L65" s="506"/>
      <c r="M65" s="506"/>
      <c r="N65" s="506"/>
      <c r="O65" s="506"/>
      <c r="P65" s="506"/>
      <c r="Q65" s="523"/>
      <c r="R65" s="532"/>
      <c r="S65" s="526"/>
      <c r="T65" s="225" t="s">
        <v>1061</v>
      </c>
      <c r="U65" s="27" t="s">
        <v>56</v>
      </c>
    </row>
    <row r="66" spans="1:21" s="4" customFormat="1" ht="16.149999999999999" customHeight="1">
      <c r="A66" s="518"/>
      <c r="B66" s="408"/>
      <c r="C66" s="408"/>
      <c r="D66" s="408"/>
      <c r="E66" s="509"/>
      <c r="F66" s="509"/>
      <c r="G66" s="509"/>
      <c r="H66" s="509"/>
      <c r="I66" s="506"/>
      <c r="J66" s="506"/>
      <c r="K66" s="506"/>
      <c r="L66" s="506"/>
      <c r="M66" s="506"/>
      <c r="N66" s="506"/>
      <c r="O66" s="506"/>
      <c r="P66" s="506"/>
      <c r="Q66" s="523"/>
      <c r="R66" s="532"/>
      <c r="S66" s="526"/>
      <c r="T66" s="225" t="s">
        <v>1062</v>
      </c>
      <c r="U66" s="27" t="s">
        <v>8</v>
      </c>
    </row>
    <row r="67" spans="1:21" s="4" customFormat="1" ht="16.149999999999999" customHeight="1" thickBot="1">
      <c r="A67" s="529"/>
      <c r="B67" s="409"/>
      <c r="C67" s="409"/>
      <c r="D67" s="409"/>
      <c r="E67" s="511"/>
      <c r="F67" s="511"/>
      <c r="G67" s="511"/>
      <c r="H67" s="511"/>
      <c r="I67" s="512"/>
      <c r="J67" s="512"/>
      <c r="K67" s="512"/>
      <c r="L67" s="512"/>
      <c r="M67" s="512"/>
      <c r="N67" s="512"/>
      <c r="O67" s="512"/>
      <c r="P67" s="512"/>
      <c r="Q67" s="524"/>
      <c r="R67" s="533"/>
      <c r="S67" s="527"/>
      <c r="T67" s="224" t="s">
        <v>1063</v>
      </c>
      <c r="U67" s="28" t="s">
        <v>24</v>
      </c>
    </row>
    <row r="68" spans="1:21" s="4" customFormat="1" ht="22.5" customHeight="1">
      <c r="A68" s="395" t="s">
        <v>1064</v>
      </c>
      <c r="B68" s="391"/>
      <c r="C68" s="391"/>
      <c r="D68" s="391"/>
      <c r="E68" s="227"/>
      <c r="F68" s="227"/>
      <c r="G68" s="227"/>
      <c r="H68" s="227"/>
      <c r="I68" s="227"/>
      <c r="J68" s="227"/>
      <c r="K68" s="227"/>
      <c r="L68" s="227"/>
      <c r="M68" s="227"/>
      <c r="N68" s="227"/>
      <c r="O68" s="227"/>
      <c r="P68" s="227"/>
      <c r="Q68" s="228"/>
      <c r="R68" s="232"/>
      <c r="S68" s="228"/>
      <c r="T68" s="230"/>
      <c r="U68" s="231"/>
    </row>
    <row r="69" spans="1:21" s="50" customFormat="1" ht="11.25" customHeight="1">
      <c r="A69" s="503" t="s">
        <v>19</v>
      </c>
      <c r="B69" s="328" t="s">
        <v>91</v>
      </c>
      <c r="C69" s="425" t="s">
        <v>18</v>
      </c>
      <c r="D69" s="418" t="s">
        <v>17</v>
      </c>
      <c r="E69" s="418">
        <v>4</v>
      </c>
      <c r="F69" s="520" t="s">
        <v>16</v>
      </c>
      <c r="G69" s="520" t="s">
        <v>15</v>
      </c>
      <c r="H69" s="520" t="s">
        <v>14</v>
      </c>
      <c r="I69" s="418" t="s">
        <v>13</v>
      </c>
      <c r="J69" s="418" t="s">
        <v>12</v>
      </c>
      <c r="K69" s="418" t="s">
        <v>11</v>
      </c>
      <c r="L69" s="418" t="s">
        <v>10</v>
      </c>
      <c r="M69" s="418" t="s">
        <v>56</v>
      </c>
      <c r="N69" s="418" t="s">
        <v>8</v>
      </c>
      <c r="O69" s="418" t="s">
        <v>24</v>
      </c>
      <c r="P69" s="418" t="s">
        <v>7</v>
      </c>
      <c r="Q69" s="513" t="s">
        <v>995</v>
      </c>
      <c r="R69" s="534" t="s">
        <v>7</v>
      </c>
      <c r="S69" s="513" t="s">
        <v>7</v>
      </c>
      <c r="T69" s="418" t="s">
        <v>115</v>
      </c>
      <c r="U69" s="420" t="s">
        <v>116</v>
      </c>
    </row>
    <row r="70" spans="1:21" s="31" customFormat="1" ht="11.25" customHeight="1">
      <c r="A70" s="504"/>
      <c r="B70" s="425"/>
      <c r="C70" s="424"/>
      <c r="D70" s="419"/>
      <c r="E70" s="419"/>
      <c r="F70" s="521"/>
      <c r="G70" s="521"/>
      <c r="H70" s="521"/>
      <c r="I70" s="419"/>
      <c r="J70" s="419"/>
      <c r="K70" s="419"/>
      <c r="L70" s="419"/>
      <c r="M70" s="419"/>
      <c r="N70" s="419"/>
      <c r="O70" s="419"/>
      <c r="P70" s="419"/>
      <c r="Q70" s="514"/>
      <c r="R70" s="535"/>
      <c r="S70" s="536"/>
      <c r="T70" s="419"/>
      <c r="U70" s="421"/>
    </row>
    <row r="71" spans="1:21" s="4" customFormat="1" ht="21" customHeight="1">
      <c r="A71" s="517" t="s">
        <v>1065</v>
      </c>
      <c r="B71" s="407" t="s">
        <v>101</v>
      </c>
      <c r="C71" s="407"/>
      <c r="D71" s="407" t="s">
        <v>999</v>
      </c>
      <c r="E71" s="462">
        <v>42</v>
      </c>
      <c r="F71" s="462">
        <v>31</v>
      </c>
      <c r="G71" s="462">
        <v>15</v>
      </c>
      <c r="H71" s="462">
        <v>49</v>
      </c>
      <c r="I71" s="459"/>
      <c r="J71" s="459"/>
      <c r="K71" s="459"/>
      <c r="L71" s="459"/>
      <c r="M71" s="459"/>
      <c r="N71" s="459"/>
      <c r="O71" s="459"/>
      <c r="P71" s="462">
        <f t="shared" ref="P71" si="7">SUM(E71:O71)</f>
        <v>137</v>
      </c>
      <c r="Q71" s="522">
        <v>12.95</v>
      </c>
      <c r="R71" s="531">
        <v>0.8</v>
      </c>
      <c r="S71" s="525">
        <f>(P71*Q71+P76*Q76)*(1-R71)</f>
        <v>1455.3799999999997</v>
      </c>
      <c r="T71" s="225" t="s">
        <v>1066</v>
      </c>
      <c r="U71" s="27">
        <v>4</v>
      </c>
    </row>
    <row r="72" spans="1:21" s="4" customFormat="1" ht="21" customHeight="1">
      <c r="A72" s="518"/>
      <c r="B72" s="408"/>
      <c r="C72" s="408"/>
      <c r="D72" s="408"/>
      <c r="E72" s="463"/>
      <c r="F72" s="463"/>
      <c r="G72" s="463"/>
      <c r="H72" s="463"/>
      <c r="I72" s="460"/>
      <c r="J72" s="460"/>
      <c r="K72" s="460"/>
      <c r="L72" s="460"/>
      <c r="M72" s="460"/>
      <c r="N72" s="460"/>
      <c r="O72" s="460"/>
      <c r="P72" s="506"/>
      <c r="Q72" s="523"/>
      <c r="R72" s="532"/>
      <c r="S72" s="526"/>
      <c r="T72" s="225" t="s">
        <v>1067</v>
      </c>
      <c r="U72" s="27" t="s">
        <v>210</v>
      </c>
    </row>
    <row r="73" spans="1:21" s="4" customFormat="1" ht="21" customHeight="1">
      <c r="A73" s="518"/>
      <c r="B73" s="408"/>
      <c r="C73" s="408"/>
      <c r="D73" s="408"/>
      <c r="E73" s="463"/>
      <c r="F73" s="463"/>
      <c r="G73" s="463"/>
      <c r="H73" s="463"/>
      <c r="I73" s="460"/>
      <c r="J73" s="460"/>
      <c r="K73" s="460"/>
      <c r="L73" s="460"/>
      <c r="M73" s="460"/>
      <c r="N73" s="460"/>
      <c r="O73" s="460"/>
      <c r="P73" s="506"/>
      <c r="Q73" s="523"/>
      <c r="R73" s="532"/>
      <c r="S73" s="526"/>
      <c r="T73" s="225" t="s">
        <v>1068</v>
      </c>
      <c r="U73" s="27" t="s">
        <v>211</v>
      </c>
    </row>
    <row r="74" spans="1:21" s="4" customFormat="1" ht="21" customHeight="1">
      <c r="A74" s="518"/>
      <c r="B74" s="408"/>
      <c r="C74" s="408"/>
      <c r="D74" s="408"/>
      <c r="E74" s="463"/>
      <c r="F74" s="463"/>
      <c r="G74" s="463"/>
      <c r="H74" s="463"/>
      <c r="I74" s="460"/>
      <c r="J74" s="460"/>
      <c r="K74" s="460"/>
      <c r="L74" s="460"/>
      <c r="M74" s="460"/>
      <c r="N74" s="460"/>
      <c r="O74" s="460"/>
      <c r="P74" s="506"/>
      <c r="Q74" s="523"/>
      <c r="R74" s="532"/>
      <c r="S74" s="526"/>
      <c r="T74" s="225" t="s">
        <v>1069</v>
      </c>
      <c r="U74" s="27" t="s">
        <v>212</v>
      </c>
    </row>
    <row r="75" spans="1:21" s="4" customFormat="1" ht="21" customHeight="1">
      <c r="A75" s="519"/>
      <c r="B75" s="408"/>
      <c r="C75" s="408"/>
      <c r="D75" s="408"/>
      <c r="E75" s="464"/>
      <c r="F75" s="464"/>
      <c r="G75" s="464"/>
      <c r="H75" s="464"/>
      <c r="I75" s="465"/>
      <c r="J75" s="465"/>
      <c r="K75" s="465"/>
      <c r="L75" s="465"/>
      <c r="M75" s="465"/>
      <c r="N75" s="465"/>
      <c r="O75" s="465"/>
      <c r="P75" s="507"/>
      <c r="Q75" s="530"/>
      <c r="R75" s="532"/>
      <c r="S75" s="526"/>
      <c r="T75" s="225" t="s">
        <v>1070</v>
      </c>
      <c r="U75" s="27" t="s">
        <v>13</v>
      </c>
    </row>
    <row r="76" spans="1:21" s="4" customFormat="1" ht="21" customHeight="1">
      <c r="A76" s="528" t="s">
        <v>1071</v>
      </c>
      <c r="B76" s="408"/>
      <c r="C76" s="408"/>
      <c r="D76" s="408"/>
      <c r="E76" s="459"/>
      <c r="F76" s="459"/>
      <c r="G76" s="459"/>
      <c r="H76" s="459"/>
      <c r="I76" s="462">
        <v>68</v>
      </c>
      <c r="J76" s="462">
        <v>27</v>
      </c>
      <c r="K76" s="462">
        <v>17</v>
      </c>
      <c r="L76" s="462">
        <v>92</v>
      </c>
      <c r="M76" s="462">
        <v>141</v>
      </c>
      <c r="N76" s="462"/>
      <c r="O76" s="462"/>
      <c r="P76" s="462">
        <f>SUM(I76:O76)</f>
        <v>345</v>
      </c>
      <c r="Q76" s="522">
        <v>15.95</v>
      </c>
      <c r="R76" s="532"/>
      <c r="S76" s="526"/>
      <c r="T76" s="225" t="s">
        <v>1072</v>
      </c>
      <c r="U76" s="27" t="s">
        <v>12</v>
      </c>
    </row>
    <row r="77" spans="1:21" s="4" customFormat="1" ht="21" customHeight="1">
      <c r="A77" s="518"/>
      <c r="B77" s="408"/>
      <c r="C77" s="408"/>
      <c r="D77" s="408"/>
      <c r="E77" s="460"/>
      <c r="F77" s="460"/>
      <c r="G77" s="460"/>
      <c r="H77" s="460"/>
      <c r="I77" s="463"/>
      <c r="J77" s="463"/>
      <c r="K77" s="463"/>
      <c r="L77" s="463"/>
      <c r="M77" s="463"/>
      <c r="N77" s="463"/>
      <c r="O77" s="463"/>
      <c r="P77" s="506"/>
      <c r="Q77" s="523"/>
      <c r="R77" s="532"/>
      <c r="S77" s="526"/>
      <c r="T77" s="225" t="s">
        <v>1073</v>
      </c>
      <c r="U77" s="27" t="s">
        <v>11</v>
      </c>
    </row>
    <row r="78" spans="1:21" s="4" customFormat="1" ht="21" customHeight="1">
      <c r="A78" s="518"/>
      <c r="B78" s="408"/>
      <c r="C78" s="408"/>
      <c r="D78" s="408"/>
      <c r="E78" s="460"/>
      <c r="F78" s="460"/>
      <c r="G78" s="460"/>
      <c r="H78" s="460"/>
      <c r="I78" s="463"/>
      <c r="J78" s="463"/>
      <c r="K78" s="463"/>
      <c r="L78" s="463"/>
      <c r="M78" s="463"/>
      <c r="N78" s="463"/>
      <c r="O78" s="463"/>
      <c r="P78" s="506"/>
      <c r="Q78" s="523"/>
      <c r="R78" s="532"/>
      <c r="S78" s="526"/>
      <c r="T78" s="225" t="s">
        <v>1074</v>
      </c>
      <c r="U78" s="27" t="s">
        <v>10</v>
      </c>
    </row>
    <row r="79" spans="1:21" s="4" customFormat="1" ht="21" customHeight="1">
      <c r="A79" s="518"/>
      <c r="B79" s="408"/>
      <c r="C79" s="408"/>
      <c r="D79" s="408"/>
      <c r="E79" s="460"/>
      <c r="F79" s="460"/>
      <c r="G79" s="460"/>
      <c r="H79" s="460"/>
      <c r="I79" s="463"/>
      <c r="J79" s="463"/>
      <c r="K79" s="463"/>
      <c r="L79" s="463"/>
      <c r="M79" s="463"/>
      <c r="N79" s="463"/>
      <c r="O79" s="463"/>
      <c r="P79" s="506"/>
      <c r="Q79" s="523"/>
      <c r="R79" s="532"/>
      <c r="S79" s="526"/>
      <c r="T79" s="225" t="s">
        <v>1075</v>
      </c>
      <c r="U79" s="27" t="s">
        <v>56</v>
      </c>
    </row>
    <row r="80" spans="1:21" s="4" customFormat="1" ht="21" customHeight="1">
      <c r="A80" s="518"/>
      <c r="B80" s="408"/>
      <c r="C80" s="408"/>
      <c r="D80" s="408"/>
      <c r="E80" s="460"/>
      <c r="F80" s="460"/>
      <c r="G80" s="460"/>
      <c r="H80" s="460"/>
      <c r="I80" s="463"/>
      <c r="J80" s="463"/>
      <c r="K80" s="463"/>
      <c r="L80" s="463"/>
      <c r="M80" s="463"/>
      <c r="N80" s="463"/>
      <c r="O80" s="463"/>
      <c r="P80" s="506"/>
      <c r="Q80" s="523"/>
      <c r="R80" s="532"/>
      <c r="S80" s="526"/>
      <c r="T80" s="225" t="s">
        <v>1076</v>
      </c>
      <c r="U80" s="27" t="s">
        <v>8</v>
      </c>
    </row>
    <row r="81" spans="1:21" s="4" customFormat="1" ht="21" customHeight="1" thickBot="1">
      <c r="A81" s="529"/>
      <c r="B81" s="409"/>
      <c r="C81" s="409"/>
      <c r="D81" s="409"/>
      <c r="E81" s="461"/>
      <c r="F81" s="461"/>
      <c r="G81" s="461"/>
      <c r="H81" s="461"/>
      <c r="I81" s="466"/>
      <c r="J81" s="466"/>
      <c r="K81" s="466"/>
      <c r="L81" s="466"/>
      <c r="M81" s="466"/>
      <c r="N81" s="466"/>
      <c r="O81" s="466"/>
      <c r="P81" s="512"/>
      <c r="Q81" s="524"/>
      <c r="R81" s="533"/>
      <c r="S81" s="527"/>
      <c r="T81" s="224" t="s">
        <v>1077</v>
      </c>
      <c r="U81" s="28" t="s">
        <v>24</v>
      </c>
    </row>
    <row r="82" spans="1:21" s="4" customFormat="1" ht="21" customHeight="1">
      <c r="A82" s="517" t="s">
        <v>1078</v>
      </c>
      <c r="B82" s="407" t="s">
        <v>102</v>
      </c>
      <c r="C82" s="407"/>
      <c r="D82" s="407" t="s">
        <v>999</v>
      </c>
      <c r="E82" s="462"/>
      <c r="F82" s="462">
        <v>24</v>
      </c>
      <c r="G82" s="462">
        <v>1</v>
      </c>
      <c r="H82" s="462">
        <v>2</v>
      </c>
      <c r="I82" s="459"/>
      <c r="J82" s="459"/>
      <c r="K82" s="459"/>
      <c r="L82" s="459"/>
      <c r="M82" s="459"/>
      <c r="N82" s="459"/>
      <c r="O82" s="459"/>
      <c r="P82" s="462">
        <f t="shared" ref="P82" si="8">SUM(E82:O82)</f>
        <v>27</v>
      </c>
      <c r="Q82" s="522">
        <v>12.95</v>
      </c>
      <c r="R82" s="531">
        <v>0.8</v>
      </c>
      <c r="S82" s="525">
        <f>(P82*Q82+P87*Q87)*(1-R82)</f>
        <v>433.58999999999986</v>
      </c>
      <c r="T82" s="225" t="s">
        <v>1079</v>
      </c>
      <c r="U82" s="27">
        <v>4</v>
      </c>
    </row>
    <row r="83" spans="1:21" s="4" customFormat="1" ht="21" customHeight="1">
      <c r="A83" s="518"/>
      <c r="B83" s="408"/>
      <c r="C83" s="408"/>
      <c r="D83" s="408"/>
      <c r="E83" s="463"/>
      <c r="F83" s="463"/>
      <c r="G83" s="463"/>
      <c r="H83" s="463"/>
      <c r="I83" s="460"/>
      <c r="J83" s="460"/>
      <c r="K83" s="460"/>
      <c r="L83" s="460"/>
      <c r="M83" s="460"/>
      <c r="N83" s="460"/>
      <c r="O83" s="460"/>
      <c r="P83" s="506"/>
      <c r="Q83" s="523"/>
      <c r="R83" s="532"/>
      <c r="S83" s="526"/>
      <c r="T83" s="225" t="s">
        <v>1080</v>
      </c>
      <c r="U83" s="27" t="s">
        <v>210</v>
      </c>
    </row>
    <row r="84" spans="1:21" s="4" customFormat="1" ht="21" customHeight="1">
      <c r="A84" s="518"/>
      <c r="B84" s="408"/>
      <c r="C84" s="408"/>
      <c r="D84" s="408"/>
      <c r="E84" s="463"/>
      <c r="F84" s="463"/>
      <c r="G84" s="463"/>
      <c r="H84" s="463"/>
      <c r="I84" s="460"/>
      <c r="J84" s="460"/>
      <c r="K84" s="460"/>
      <c r="L84" s="460"/>
      <c r="M84" s="460"/>
      <c r="N84" s="460"/>
      <c r="O84" s="460"/>
      <c r="P84" s="506"/>
      <c r="Q84" s="523"/>
      <c r="R84" s="532"/>
      <c r="S84" s="526"/>
      <c r="T84" s="225" t="s">
        <v>1081</v>
      </c>
      <c r="U84" s="27" t="s">
        <v>211</v>
      </c>
    </row>
    <row r="85" spans="1:21" s="4" customFormat="1" ht="21" customHeight="1">
      <c r="A85" s="518"/>
      <c r="B85" s="408"/>
      <c r="C85" s="408"/>
      <c r="D85" s="408"/>
      <c r="E85" s="463"/>
      <c r="F85" s="463"/>
      <c r="G85" s="463"/>
      <c r="H85" s="463"/>
      <c r="I85" s="460"/>
      <c r="J85" s="460"/>
      <c r="K85" s="460"/>
      <c r="L85" s="460"/>
      <c r="M85" s="460"/>
      <c r="N85" s="460"/>
      <c r="O85" s="460"/>
      <c r="P85" s="506"/>
      <c r="Q85" s="523"/>
      <c r="R85" s="532"/>
      <c r="S85" s="526"/>
      <c r="T85" s="225" t="s">
        <v>1082</v>
      </c>
      <c r="U85" s="27" t="s">
        <v>212</v>
      </c>
    </row>
    <row r="86" spans="1:21" s="4" customFormat="1" ht="21" customHeight="1">
      <c r="A86" s="519"/>
      <c r="B86" s="408"/>
      <c r="C86" s="408"/>
      <c r="D86" s="408"/>
      <c r="E86" s="464"/>
      <c r="F86" s="464"/>
      <c r="G86" s="464"/>
      <c r="H86" s="464"/>
      <c r="I86" s="465"/>
      <c r="J86" s="465"/>
      <c r="K86" s="465"/>
      <c r="L86" s="465"/>
      <c r="M86" s="465"/>
      <c r="N86" s="465"/>
      <c r="O86" s="465"/>
      <c r="P86" s="507"/>
      <c r="Q86" s="530"/>
      <c r="R86" s="532"/>
      <c r="S86" s="526"/>
      <c r="T86" s="225" t="s">
        <v>1083</v>
      </c>
      <c r="U86" s="27" t="s">
        <v>13</v>
      </c>
    </row>
    <row r="87" spans="1:21" s="4" customFormat="1" ht="21" customHeight="1">
      <c r="A87" s="528" t="s">
        <v>1084</v>
      </c>
      <c r="B87" s="408"/>
      <c r="C87" s="408"/>
      <c r="D87" s="408"/>
      <c r="E87" s="459"/>
      <c r="F87" s="459"/>
      <c r="G87" s="459"/>
      <c r="H87" s="459"/>
      <c r="I87" s="462">
        <v>112</v>
      </c>
      <c r="J87" s="462">
        <v>1</v>
      </c>
      <c r="K87" s="462"/>
      <c r="L87" s="462">
        <v>1</v>
      </c>
      <c r="M87" s="462"/>
      <c r="N87" s="462"/>
      <c r="O87" s="462"/>
      <c r="P87" s="462">
        <f>SUM(I87:O87)</f>
        <v>114</v>
      </c>
      <c r="Q87" s="522">
        <v>15.95</v>
      </c>
      <c r="R87" s="532"/>
      <c r="S87" s="526"/>
      <c r="T87" s="225" t="s">
        <v>1085</v>
      </c>
      <c r="U87" s="27" t="s">
        <v>12</v>
      </c>
    </row>
    <row r="88" spans="1:21" s="4" customFormat="1" ht="21" customHeight="1">
      <c r="A88" s="518"/>
      <c r="B88" s="408"/>
      <c r="C88" s="408"/>
      <c r="D88" s="408"/>
      <c r="E88" s="460"/>
      <c r="F88" s="460"/>
      <c r="G88" s="460"/>
      <c r="H88" s="460"/>
      <c r="I88" s="463"/>
      <c r="J88" s="463"/>
      <c r="K88" s="463"/>
      <c r="L88" s="463"/>
      <c r="M88" s="463"/>
      <c r="N88" s="463"/>
      <c r="O88" s="463"/>
      <c r="P88" s="506"/>
      <c r="Q88" s="523"/>
      <c r="R88" s="532"/>
      <c r="S88" s="526"/>
      <c r="T88" s="225" t="s">
        <v>1086</v>
      </c>
      <c r="U88" s="27" t="s">
        <v>11</v>
      </c>
    </row>
    <row r="89" spans="1:21" s="4" customFormat="1" ht="21" customHeight="1">
      <c r="A89" s="518"/>
      <c r="B89" s="408"/>
      <c r="C89" s="408"/>
      <c r="D89" s="408"/>
      <c r="E89" s="460"/>
      <c r="F89" s="460"/>
      <c r="G89" s="460"/>
      <c r="H89" s="460"/>
      <c r="I89" s="463"/>
      <c r="J89" s="463"/>
      <c r="K89" s="463"/>
      <c r="L89" s="463"/>
      <c r="M89" s="463"/>
      <c r="N89" s="463"/>
      <c r="O89" s="463"/>
      <c r="P89" s="506"/>
      <c r="Q89" s="523"/>
      <c r="R89" s="532"/>
      <c r="S89" s="526"/>
      <c r="T89" s="225" t="s">
        <v>1087</v>
      </c>
      <c r="U89" s="27" t="s">
        <v>10</v>
      </c>
    </row>
    <row r="90" spans="1:21" s="4" customFormat="1" ht="21" customHeight="1">
      <c r="A90" s="518"/>
      <c r="B90" s="408"/>
      <c r="C90" s="408"/>
      <c r="D90" s="408"/>
      <c r="E90" s="460"/>
      <c r="F90" s="460"/>
      <c r="G90" s="460"/>
      <c r="H90" s="460"/>
      <c r="I90" s="463"/>
      <c r="J90" s="463"/>
      <c r="K90" s="463"/>
      <c r="L90" s="463"/>
      <c r="M90" s="463"/>
      <c r="N90" s="463"/>
      <c r="O90" s="463"/>
      <c r="P90" s="506"/>
      <c r="Q90" s="523"/>
      <c r="R90" s="532"/>
      <c r="S90" s="526"/>
      <c r="T90" s="225" t="s">
        <v>1088</v>
      </c>
      <c r="U90" s="27" t="s">
        <v>56</v>
      </c>
    </row>
    <row r="91" spans="1:21" s="4" customFormat="1" ht="21" customHeight="1">
      <c r="A91" s="518"/>
      <c r="B91" s="408"/>
      <c r="C91" s="408"/>
      <c r="D91" s="408"/>
      <c r="E91" s="460"/>
      <c r="F91" s="460"/>
      <c r="G91" s="460"/>
      <c r="H91" s="460"/>
      <c r="I91" s="463"/>
      <c r="J91" s="463"/>
      <c r="K91" s="463"/>
      <c r="L91" s="463"/>
      <c r="M91" s="463"/>
      <c r="N91" s="463"/>
      <c r="O91" s="463"/>
      <c r="P91" s="506"/>
      <c r="Q91" s="523"/>
      <c r="R91" s="532"/>
      <c r="S91" s="526"/>
      <c r="T91" s="225" t="s">
        <v>1089</v>
      </c>
      <c r="U91" s="27" t="s">
        <v>8</v>
      </c>
    </row>
    <row r="92" spans="1:21" s="4" customFormat="1" ht="21" customHeight="1" thickBot="1">
      <c r="A92" s="529"/>
      <c r="B92" s="409"/>
      <c r="C92" s="409"/>
      <c r="D92" s="409"/>
      <c r="E92" s="461"/>
      <c r="F92" s="461"/>
      <c r="G92" s="461"/>
      <c r="H92" s="461"/>
      <c r="I92" s="466"/>
      <c r="J92" s="466"/>
      <c r="K92" s="466"/>
      <c r="L92" s="466"/>
      <c r="M92" s="466"/>
      <c r="N92" s="466"/>
      <c r="O92" s="466"/>
      <c r="P92" s="512"/>
      <c r="Q92" s="524"/>
      <c r="R92" s="533"/>
      <c r="S92" s="527"/>
      <c r="T92" s="224" t="s">
        <v>1090</v>
      </c>
      <c r="U92" s="28" t="s">
        <v>24</v>
      </c>
    </row>
    <row r="93" spans="1:21" s="4" customFormat="1" ht="21" customHeight="1">
      <c r="A93" s="517" t="s">
        <v>1091</v>
      </c>
      <c r="B93" s="407" t="s">
        <v>100</v>
      </c>
      <c r="C93" s="407"/>
      <c r="D93" s="407" t="s">
        <v>999</v>
      </c>
      <c r="E93" s="462">
        <v>121</v>
      </c>
      <c r="F93" s="462">
        <v>249</v>
      </c>
      <c r="G93" s="462">
        <v>125</v>
      </c>
      <c r="H93" s="462">
        <v>131</v>
      </c>
      <c r="I93" s="459"/>
      <c r="J93" s="459"/>
      <c r="K93" s="459"/>
      <c r="L93" s="459"/>
      <c r="M93" s="459"/>
      <c r="N93" s="459"/>
      <c r="O93" s="459"/>
      <c r="P93" s="462">
        <f t="shared" ref="P93" si="9">SUM(E93:O93)</f>
        <v>626</v>
      </c>
      <c r="Q93" s="522">
        <v>12.95</v>
      </c>
      <c r="R93" s="531">
        <v>0.8</v>
      </c>
      <c r="S93" s="525">
        <f>(P93*Q93+P98*Q98)*(1-R93)</f>
        <v>1621.3399999999997</v>
      </c>
      <c r="T93" s="225" t="s">
        <v>1092</v>
      </c>
      <c r="U93" s="27">
        <v>4</v>
      </c>
    </row>
    <row r="94" spans="1:21" s="4" customFormat="1" ht="21" customHeight="1">
      <c r="A94" s="518"/>
      <c r="B94" s="408"/>
      <c r="C94" s="408"/>
      <c r="D94" s="408"/>
      <c r="E94" s="463"/>
      <c r="F94" s="463"/>
      <c r="G94" s="463"/>
      <c r="H94" s="463"/>
      <c r="I94" s="460"/>
      <c r="J94" s="460"/>
      <c r="K94" s="460"/>
      <c r="L94" s="460"/>
      <c r="M94" s="460"/>
      <c r="N94" s="460"/>
      <c r="O94" s="460"/>
      <c r="P94" s="506"/>
      <c r="Q94" s="523"/>
      <c r="R94" s="532"/>
      <c r="S94" s="526"/>
      <c r="T94" s="225" t="s">
        <v>1093</v>
      </c>
      <c r="U94" s="27" t="s">
        <v>210</v>
      </c>
    </row>
    <row r="95" spans="1:21" s="4" customFormat="1" ht="21" customHeight="1">
      <c r="A95" s="518"/>
      <c r="B95" s="408"/>
      <c r="C95" s="408"/>
      <c r="D95" s="408"/>
      <c r="E95" s="463"/>
      <c r="F95" s="463"/>
      <c r="G95" s="463"/>
      <c r="H95" s="463"/>
      <c r="I95" s="460"/>
      <c r="J95" s="460"/>
      <c r="K95" s="460"/>
      <c r="L95" s="460"/>
      <c r="M95" s="460"/>
      <c r="N95" s="460"/>
      <c r="O95" s="460"/>
      <c r="P95" s="506"/>
      <c r="Q95" s="523"/>
      <c r="R95" s="532"/>
      <c r="S95" s="526"/>
      <c r="T95" s="225" t="s">
        <v>1094</v>
      </c>
      <c r="U95" s="27" t="s">
        <v>211</v>
      </c>
    </row>
    <row r="96" spans="1:21" s="4" customFormat="1" ht="21" customHeight="1">
      <c r="A96" s="518"/>
      <c r="B96" s="408"/>
      <c r="C96" s="408"/>
      <c r="D96" s="408"/>
      <c r="E96" s="463"/>
      <c r="F96" s="463"/>
      <c r="G96" s="463"/>
      <c r="H96" s="463"/>
      <c r="I96" s="460"/>
      <c r="J96" s="460"/>
      <c r="K96" s="460"/>
      <c r="L96" s="460"/>
      <c r="M96" s="460"/>
      <c r="N96" s="460"/>
      <c r="O96" s="460"/>
      <c r="P96" s="506"/>
      <c r="Q96" s="523"/>
      <c r="R96" s="532"/>
      <c r="S96" s="526"/>
      <c r="T96" s="225" t="s">
        <v>1095</v>
      </c>
      <c r="U96" s="27" t="s">
        <v>212</v>
      </c>
    </row>
    <row r="97" spans="1:21" s="4" customFormat="1" ht="21" customHeight="1">
      <c r="A97" s="519"/>
      <c r="B97" s="408"/>
      <c r="C97" s="408"/>
      <c r="D97" s="408"/>
      <c r="E97" s="464"/>
      <c r="F97" s="464"/>
      <c r="G97" s="464"/>
      <c r="H97" s="464"/>
      <c r="I97" s="465"/>
      <c r="J97" s="465"/>
      <c r="K97" s="465"/>
      <c r="L97" s="465"/>
      <c r="M97" s="465"/>
      <c r="N97" s="465"/>
      <c r="O97" s="465"/>
      <c r="P97" s="507"/>
      <c r="Q97" s="530"/>
      <c r="R97" s="532"/>
      <c r="S97" s="526"/>
      <c r="T97" s="225" t="s">
        <v>1096</v>
      </c>
      <c r="U97" s="27" t="s">
        <v>13</v>
      </c>
    </row>
    <row r="98" spans="1:21" s="4" customFormat="1" ht="21" customHeight="1">
      <c r="A98" s="528" t="s">
        <v>1097</v>
      </c>
      <c r="B98" s="408"/>
      <c r="C98" s="408"/>
      <c r="D98" s="408"/>
      <c r="E98" s="459"/>
      <c r="F98" s="459"/>
      <c r="G98" s="459"/>
      <c r="H98" s="459"/>
      <c r="I98" s="462"/>
      <c r="J98" s="462"/>
      <c r="K98" s="462"/>
      <c r="L98" s="462"/>
      <c r="M98" s="462"/>
      <c r="N98" s="462"/>
      <c r="O98" s="462"/>
      <c r="P98" s="462">
        <f>SUM(I98:O98)</f>
        <v>0</v>
      </c>
      <c r="Q98" s="522">
        <v>15.95</v>
      </c>
      <c r="R98" s="532"/>
      <c r="S98" s="526"/>
      <c r="T98" s="225" t="s">
        <v>1098</v>
      </c>
      <c r="U98" s="27" t="s">
        <v>12</v>
      </c>
    </row>
    <row r="99" spans="1:21" s="4" customFormat="1" ht="21" customHeight="1">
      <c r="A99" s="518"/>
      <c r="B99" s="408"/>
      <c r="C99" s="408"/>
      <c r="D99" s="408"/>
      <c r="E99" s="460"/>
      <c r="F99" s="460"/>
      <c r="G99" s="460"/>
      <c r="H99" s="460"/>
      <c r="I99" s="463"/>
      <c r="J99" s="463"/>
      <c r="K99" s="463"/>
      <c r="L99" s="463"/>
      <c r="M99" s="463"/>
      <c r="N99" s="463"/>
      <c r="O99" s="463"/>
      <c r="P99" s="506"/>
      <c r="Q99" s="523"/>
      <c r="R99" s="532"/>
      <c r="S99" s="526"/>
      <c r="T99" s="225" t="s">
        <v>1099</v>
      </c>
      <c r="U99" s="27" t="s">
        <v>11</v>
      </c>
    </row>
    <row r="100" spans="1:21" s="4" customFormat="1" ht="21" customHeight="1">
      <c r="A100" s="518"/>
      <c r="B100" s="408"/>
      <c r="C100" s="408"/>
      <c r="D100" s="408"/>
      <c r="E100" s="460"/>
      <c r="F100" s="460"/>
      <c r="G100" s="460"/>
      <c r="H100" s="460"/>
      <c r="I100" s="463"/>
      <c r="J100" s="463"/>
      <c r="K100" s="463"/>
      <c r="L100" s="463"/>
      <c r="M100" s="463"/>
      <c r="N100" s="463"/>
      <c r="O100" s="463"/>
      <c r="P100" s="506"/>
      <c r="Q100" s="523"/>
      <c r="R100" s="532"/>
      <c r="S100" s="526"/>
      <c r="T100" s="225" t="s">
        <v>1100</v>
      </c>
      <c r="U100" s="27" t="s">
        <v>10</v>
      </c>
    </row>
    <row r="101" spans="1:21" s="4" customFormat="1" ht="21" customHeight="1">
      <c r="A101" s="518"/>
      <c r="B101" s="408"/>
      <c r="C101" s="408"/>
      <c r="D101" s="408"/>
      <c r="E101" s="460"/>
      <c r="F101" s="460"/>
      <c r="G101" s="460"/>
      <c r="H101" s="460"/>
      <c r="I101" s="463"/>
      <c r="J101" s="463"/>
      <c r="K101" s="463"/>
      <c r="L101" s="463"/>
      <c r="M101" s="463"/>
      <c r="N101" s="463"/>
      <c r="O101" s="463"/>
      <c r="P101" s="506"/>
      <c r="Q101" s="523"/>
      <c r="R101" s="532"/>
      <c r="S101" s="526"/>
      <c r="T101" s="225" t="s">
        <v>1101</v>
      </c>
      <c r="U101" s="27" t="s">
        <v>56</v>
      </c>
    </row>
    <row r="102" spans="1:21" s="4" customFormat="1" ht="21" customHeight="1">
      <c r="A102" s="518"/>
      <c r="B102" s="408"/>
      <c r="C102" s="408"/>
      <c r="D102" s="408"/>
      <c r="E102" s="460"/>
      <c r="F102" s="460"/>
      <c r="G102" s="460"/>
      <c r="H102" s="460"/>
      <c r="I102" s="463"/>
      <c r="J102" s="463"/>
      <c r="K102" s="463"/>
      <c r="L102" s="463"/>
      <c r="M102" s="463"/>
      <c r="N102" s="463"/>
      <c r="O102" s="463"/>
      <c r="P102" s="506"/>
      <c r="Q102" s="523"/>
      <c r="R102" s="532"/>
      <c r="S102" s="526"/>
      <c r="T102" s="225" t="s">
        <v>1102</v>
      </c>
      <c r="U102" s="27" t="s">
        <v>8</v>
      </c>
    </row>
    <row r="103" spans="1:21" s="4" customFormat="1" ht="21" customHeight="1" thickBot="1">
      <c r="A103" s="529"/>
      <c r="B103" s="409"/>
      <c r="C103" s="409"/>
      <c r="D103" s="409"/>
      <c r="E103" s="461"/>
      <c r="F103" s="461"/>
      <c r="G103" s="461"/>
      <c r="H103" s="461"/>
      <c r="I103" s="466"/>
      <c r="J103" s="466"/>
      <c r="K103" s="466"/>
      <c r="L103" s="466"/>
      <c r="M103" s="466"/>
      <c r="N103" s="466"/>
      <c r="O103" s="466"/>
      <c r="P103" s="512"/>
      <c r="Q103" s="524"/>
      <c r="R103" s="533"/>
      <c r="S103" s="527"/>
      <c r="T103" s="224" t="s">
        <v>1103</v>
      </c>
      <c r="U103" s="28" t="s">
        <v>24</v>
      </c>
    </row>
    <row r="104" spans="1:21" s="4" customFormat="1" ht="21" customHeight="1">
      <c r="A104" s="517" t="s">
        <v>1104</v>
      </c>
      <c r="B104" s="407" t="s">
        <v>97</v>
      </c>
      <c r="C104" s="407"/>
      <c r="D104" s="407" t="s">
        <v>999</v>
      </c>
      <c r="E104" s="462">
        <v>136</v>
      </c>
      <c r="F104" s="462">
        <v>346</v>
      </c>
      <c r="G104" s="462">
        <v>337</v>
      </c>
      <c r="H104" s="462">
        <v>281</v>
      </c>
      <c r="I104" s="459"/>
      <c r="J104" s="459"/>
      <c r="K104" s="459"/>
      <c r="L104" s="459"/>
      <c r="M104" s="459"/>
      <c r="N104" s="459"/>
      <c r="O104" s="459"/>
      <c r="P104" s="462">
        <f t="shared" ref="P104" si="10">SUM(E104:O104)</f>
        <v>1100</v>
      </c>
      <c r="Q104" s="522">
        <v>12.95</v>
      </c>
      <c r="R104" s="531">
        <v>0.8</v>
      </c>
      <c r="S104" s="525">
        <f>(P104*Q104+P109*Q109)*(1-R104)</f>
        <v>3435.9599999999991</v>
      </c>
      <c r="T104" s="225" t="s">
        <v>1105</v>
      </c>
      <c r="U104" s="27">
        <v>4</v>
      </c>
    </row>
    <row r="105" spans="1:21" s="4" customFormat="1" ht="21" customHeight="1">
      <c r="A105" s="518"/>
      <c r="B105" s="408"/>
      <c r="C105" s="408"/>
      <c r="D105" s="408"/>
      <c r="E105" s="463"/>
      <c r="F105" s="463"/>
      <c r="G105" s="463"/>
      <c r="H105" s="463"/>
      <c r="I105" s="460"/>
      <c r="J105" s="460"/>
      <c r="K105" s="460"/>
      <c r="L105" s="460"/>
      <c r="M105" s="460"/>
      <c r="N105" s="460"/>
      <c r="O105" s="460"/>
      <c r="P105" s="506"/>
      <c r="Q105" s="523"/>
      <c r="R105" s="532"/>
      <c r="S105" s="526"/>
      <c r="T105" s="225" t="s">
        <v>1106</v>
      </c>
      <c r="U105" s="27" t="s">
        <v>210</v>
      </c>
    </row>
    <row r="106" spans="1:21" s="4" customFormat="1" ht="21" customHeight="1">
      <c r="A106" s="518"/>
      <c r="B106" s="408"/>
      <c r="C106" s="408"/>
      <c r="D106" s="408"/>
      <c r="E106" s="463"/>
      <c r="F106" s="463"/>
      <c r="G106" s="463"/>
      <c r="H106" s="463"/>
      <c r="I106" s="460"/>
      <c r="J106" s="460"/>
      <c r="K106" s="460"/>
      <c r="L106" s="460"/>
      <c r="M106" s="460"/>
      <c r="N106" s="460"/>
      <c r="O106" s="460"/>
      <c r="P106" s="506"/>
      <c r="Q106" s="523"/>
      <c r="R106" s="532"/>
      <c r="S106" s="526"/>
      <c r="T106" s="225" t="s">
        <v>1107</v>
      </c>
      <c r="U106" s="27" t="s">
        <v>211</v>
      </c>
    </row>
    <row r="107" spans="1:21" s="4" customFormat="1" ht="21" customHeight="1">
      <c r="A107" s="518"/>
      <c r="B107" s="408"/>
      <c r="C107" s="408"/>
      <c r="D107" s="408"/>
      <c r="E107" s="463"/>
      <c r="F107" s="463"/>
      <c r="G107" s="463"/>
      <c r="H107" s="463"/>
      <c r="I107" s="460"/>
      <c r="J107" s="460"/>
      <c r="K107" s="460"/>
      <c r="L107" s="460"/>
      <c r="M107" s="460"/>
      <c r="N107" s="460"/>
      <c r="O107" s="460"/>
      <c r="P107" s="506"/>
      <c r="Q107" s="523"/>
      <c r="R107" s="532"/>
      <c r="S107" s="526"/>
      <c r="T107" s="225" t="s">
        <v>1108</v>
      </c>
      <c r="U107" s="27" t="s">
        <v>212</v>
      </c>
    </row>
    <row r="108" spans="1:21" s="4" customFormat="1" ht="21" customHeight="1">
      <c r="A108" s="519"/>
      <c r="B108" s="408"/>
      <c r="C108" s="408"/>
      <c r="D108" s="408"/>
      <c r="E108" s="464"/>
      <c r="F108" s="464"/>
      <c r="G108" s="464"/>
      <c r="H108" s="464"/>
      <c r="I108" s="465"/>
      <c r="J108" s="465"/>
      <c r="K108" s="465"/>
      <c r="L108" s="465"/>
      <c r="M108" s="465"/>
      <c r="N108" s="465"/>
      <c r="O108" s="465"/>
      <c r="P108" s="507"/>
      <c r="Q108" s="530"/>
      <c r="R108" s="532"/>
      <c r="S108" s="526"/>
      <c r="T108" s="225" t="s">
        <v>1109</v>
      </c>
      <c r="U108" s="27" t="s">
        <v>13</v>
      </c>
    </row>
    <row r="109" spans="1:21" s="4" customFormat="1" ht="21" customHeight="1">
      <c r="A109" s="528" t="s">
        <v>1110</v>
      </c>
      <c r="B109" s="408"/>
      <c r="C109" s="408"/>
      <c r="D109" s="408"/>
      <c r="E109" s="459"/>
      <c r="F109" s="459"/>
      <c r="G109" s="459"/>
      <c r="H109" s="459"/>
      <c r="I109" s="462"/>
      <c r="J109" s="462"/>
      <c r="K109" s="462">
        <v>184</v>
      </c>
      <c r="L109" s="462"/>
      <c r="M109" s="462"/>
      <c r="N109" s="462"/>
      <c r="O109" s="462"/>
      <c r="P109" s="462">
        <f>SUM(I109:O109)</f>
        <v>184</v>
      </c>
      <c r="Q109" s="522">
        <v>15.95</v>
      </c>
      <c r="R109" s="532"/>
      <c r="S109" s="526"/>
      <c r="T109" s="225" t="s">
        <v>1111</v>
      </c>
      <c r="U109" s="27" t="s">
        <v>12</v>
      </c>
    </row>
    <row r="110" spans="1:21" s="4" customFormat="1" ht="21" customHeight="1">
      <c r="A110" s="518"/>
      <c r="B110" s="408"/>
      <c r="C110" s="408"/>
      <c r="D110" s="408"/>
      <c r="E110" s="460"/>
      <c r="F110" s="460"/>
      <c r="G110" s="460"/>
      <c r="H110" s="460"/>
      <c r="I110" s="463"/>
      <c r="J110" s="463"/>
      <c r="K110" s="463"/>
      <c r="L110" s="463"/>
      <c r="M110" s="463"/>
      <c r="N110" s="463"/>
      <c r="O110" s="463"/>
      <c r="P110" s="506"/>
      <c r="Q110" s="523"/>
      <c r="R110" s="532"/>
      <c r="S110" s="526"/>
      <c r="T110" s="225" t="s">
        <v>1112</v>
      </c>
      <c r="U110" s="27" t="s">
        <v>11</v>
      </c>
    </row>
    <row r="111" spans="1:21" s="4" customFormat="1" ht="21" customHeight="1">
      <c r="A111" s="518"/>
      <c r="B111" s="408"/>
      <c r="C111" s="408"/>
      <c r="D111" s="408"/>
      <c r="E111" s="460"/>
      <c r="F111" s="460"/>
      <c r="G111" s="460"/>
      <c r="H111" s="460"/>
      <c r="I111" s="463"/>
      <c r="J111" s="463"/>
      <c r="K111" s="463"/>
      <c r="L111" s="463"/>
      <c r="M111" s="463"/>
      <c r="N111" s="463"/>
      <c r="O111" s="463"/>
      <c r="P111" s="506"/>
      <c r="Q111" s="523"/>
      <c r="R111" s="532"/>
      <c r="S111" s="526"/>
      <c r="T111" s="225" t="s">
        <v>1113</v>
      </c>
      <c r="U111" s="27" t="s">
        <v>10</v>
      </c>
    </row>
    <row r="112" spans="1:21" s="4" customFormat="1" ht="21" customHeight="1">
      <c r="A112" s="518"/>
      <c r="B112" s="408"/>
      <c r="C112" s="408"/>
      <c r="D112" s="408"/>
      <c r="E112" s="460"/>
      <c r="F112" s="460"/>
      <c r="G112" s="460"/>
      <c r="H112" s="460"/>
      <c r="I112" s="463"/>
      <c r="J112" s="463"/>
      <c r="K112" s="463"/>
      <c r="L112" s="463"/>
      <c r="M112" s="463"/>
      <c r="N112" s="463"/>
      <c r="O112" s="463"/>
      <c r="P112" s="506"/>
      <c r="Q112" s="523"/>
      <c r="R112" s="532"/>
      <c r="S112" s="526"/>
      <c r="T112" s="225" t="s">
        <v>1114</v>
      </c>
      <c r="U112" s="27" t="s">
        <v>56</v>
      </c>
    </row>
    <row r="113" spans="1:21" s="4" customFormat="1" ht="21" customHeight="1">
      <c r="A113" s="518"/>
      <c r="B113" s="408"/>
      <c r="C113" s="408"/>
      <c r="D113" s="408"/>
      <c r="E113" s="460"/>
      <c r="F113" s="460"/>
      <c r="G113" s="460"/>
      <c r="H113" s="460"/>
      <c r="I113" s="463"/>
      <c r="J113" s="463"/>
      <c r="K113" s="463"/>
      <c r="L113" s="463"/>
      <c r="M113" s="463"/>
      <c r="N113" s="463"/>
      <c r="O113" s="463"/>
      <c r="P113" s="506"/>
      <c r="Q113" s="523"/>
      <c r="R113" s="532"/>
      <c r="S113" s="526"/>
      <c r="T113" s="225" t="s">
        <v>1115</v>
      </c>
      <c r="U113" s="27" t="s">
        <v>8</v>
      </c>
    </row>
    <row r="114" spans="1:21" s="4" customFormat="1" ht="21" customHeight="1" thickBot="1">
      <c r="A114" s="529"/>
      <c r="B114" s="409"/>
      <c r="C114" s="409"/>
      <c r="D114" s="409"/>
      <c r="E114" s="461"/>
      <c r="F114" s="461"/>
      <c r="G114" s="461"/>
      <c r="H114" s="461"/>
      <c r="I114" s="466"/>
      <c r="J114" s="466"/>
      <c r="K114" s="466"/>
      <c r="L114" s="466"/>
      <c r="M114" s="466"/>
      <c r="N114" s="466"/>
      <c r="O114" s="466"/>
      <c r="P114" s="512"/>
      <c r="Q114" s="524"/>
      <c r="R114" s="533"/>
      <c r="S114" s="527"/>
      <c r="T114" s="224" t="s">
        <v>1116</v>
      </c>
      <c r="U114" s="28" t="s">
        <v>24</v>
      </c>
    </row>
    <row r="115" spans="1:21" s="4" customFormat="1" ht="21" customHeight="1">
      <c r="A115" s="517" t="s">
        <v>1117</v>
      </c>
      <c r="B115" s="407" t="s">
        <v>1118</v>
      </c>
      <c r="C115" s="407"/>
      <c r="D115" s="407" t="s">
        <v>999</v>
      </c>
      <c r="E115" s="462">
        <v>91</v>
      </c>
      <c r="F115" s="462"/>
      <c r="G115" s="462"/>
      <c r="H115" s="462"/>
      <c r="I115" s="459"/>
      <c r="J115" s="459"/>
      <c r="K115" s="459"/>
      <c r="L115" s="459"/>
      <c r="M115" s="459"/>
      <c r="N115" s="459"/>
      <c r="O115" s="459"/>
      <c r="P115" s="462">
        <f t="shared" ref="P115" si="11">SUM(E115:O115)</f>
        <v>91</v>
      </c>
      <c r="Q115" s="522">
        <v>12.95</v>
      </c>
      <c r="R115" s="531">
        <v>0.8</v>
      </c>
      <c r="S115" s="525">
        <f>(P115*Q115+P120*Q120)*(1-R115)</f>
        <v>2022.0899999999997</v>
      </c>
      <c r="T115" s="225" t="s">
        <v>1119</v>
      </c>
      <c r="U115" s="27">
        <v>4</v>
      </c>
    </row>
    <row r="116" spans="1:21" s="4" customFormat="1" ht="21" customHeight="1">
      <c r="A116" s="518"/>
      <c r="B116" s="408"/>
      <c r="C116" s="408"/>
      <c r="D116" s="408"/>
      <c r="E116" s="463"/>
      <c r="F116" s="463"/>
      <c r="G116" s="463"/>
      <c r="H116" s="463"/>
      <c r="I116" s="460"/>
      <c r="J116" s="460"/>
      <c r="K116" s="460"/>
      <c r="L116" s="460"/>
      <c r="M116" s="460"/>
      <c r="N116" s="460"/>
      <c r="O116" s="460"/>
      <c r="P116" s="506"/>
      <c r="Q116" s="523"/>
      <c r="R116" s="532"/>
      <c r="S116" s="526"/>
      <c r="T116" s="225" t="s">
        <v>1120</v>
      </c>
      <c r="U116" s="27" t="s">
        <v>210</v>
      </c>
    </row>
    <row r="117" spans="1:21" s="4" customFormat="1" ht="21" customHeight="1">
      <c r="A117" s="518"/>
      <c r="B117" s="408"/>
      <c r="C117" s="408"/>
      <c r="D117" s="408"/>
      <c r="E117" s="463"/>
      <c r="F117" s="463"/>
      <c r="G117" s="463"/>
      <c r="H117" s="463"/>
      <c r="I117" s="460"/>
      <c r="J117" s="460"/>
      <c r="K117" s="460"/>
      <c r="L117" s="460"/>
      <c r="M117" s="460"/>
      <c r="N117" s="460"/>
      <c r="O117" s="460"/>
      <c r="P117" s="506"/>
      <c r="Q117" s="523"/>
      <c r="R117" s="532"/>
      <c r="S117" s="526"/>
      <c r="T117" s="225" t="s">
        <v>1121</v>
      </c>
      <c r="U117" s="27" t="s">
        <v>211</v>
      </c>
    </row>
    <row r="118" spans="1:21" s="4" customFormat="1" ht="21" customHeight="1">
      <c r="A118" s="518"/>
      <c r="B118" s="408"/>
      <c r="C118" s="408"/>
      <c r="D118" s="408"/>
      <c r="E118" s="463"/>
      <c r="F118" s="463"/>
      <c r="G118" s="463"/>
      <c r="H118" s="463"/>
      <c r="I118" s="460"/>
      <c r="J118" s="460"/>
      <c r="K118" s="460"/>
      <c r="L118" s="460"/>
      <c r="M118" s="460"/>
      <c r="N118" s="460"/>
      <c r="O118" s="460"/>
      <c r="P118" s="506"/>
      <c r="Q118" s="523"/>
      <c r="R118" s="532"/>
      <c r="S118" s="526"/>
      <c r="T118" s="225" t="s">
        <v>1122</v>
      </c>
      <c r="U118" s="27" t="s">
        <v>212</v>
      </c>
    </row>
    <row r="119" spans="1:21" s="4" customFormat="1" ht="21" customHeight="1">
      <c r="A119" s="519"/>
      <c r="B119" s="408"/>
      <c r="C119" s="408"/>
      <c r="D119" s="408"/>
      <c r="E119" s="464"/>
      <c r="F119" s="464"/>
      <c r="G119" s="464"/>
      <c r="H119" s="464"/>
      <c r="I119" s="465"/>
      <c r="J119" s="465"/>
      <c r="K119" s="465"/>
      <c r="L119" s="465"/>
      <c r="M119" s="465"/>
      <c r="N119" s="465"/>
      <c r="O119" s="465"/>
      <c r="P119" s="507"/>
      <c r="Q119" s="530"/>
      <c r="R119" s="532"/>
      <c r="S119" s="526"/>
      <c r="T119" s="225" t="s">
        <v>1123</v>
      </c>
      <c r="U119" s="27" t="s">
        <v>13</v>
      </c>
    </row>
    <row r="120" spans="1:21" s="4" customFormat="1" ht="21" customHeight="1">
      <c r="A120" s="528" t="s">
        <v>1124</v>
      </c>
      <c r="B120" s="408"/>
      <c r="C120" s="408"/>
      <c r="D120" s="408"/>
      <c r="E120" s="459"/>
      <c r="F120" s="459"/>
      <c r="G120" s="459"/>
      <c r="H120" s="459"/>
      <c r="I120" s="462">
        <v>27</v>
      </c>
      <c r="J120" s="462"/>
      <c r="K120" s="462"/>
      <c r="L120" s="462">
        <v>273</v>
      </c>
      <c r="M120" s="462">
        <v>260</v>
      </c>
      <c r="N120" s="462"/>
      <c r="O120" s="462"/>
      <c r="P120" s="462">
        <f>SUM(I120:O120)</f>
        <v>560</v>
      </c>
      <c r="Q120" s="522">
        <v>15.95</v>
      </c>
      <c r="R120" s="532"/>
      <c r="S120" s="526"/>
      <c r="T120" s="225" t="s">
        <v>1125</v>
      </c>
      <c r="U120" s="27" t="s">
        <v>12</v>
      </c>
    </row>
    <row r="121" spans="1:21" s="4" customFormat="1" ht="21" customHeight="1">
      <c r="A121" s="518"/>
      <c r="B121" s="408"/>
      <c r="C121" s="408"/>
      <c r="D121" s="408"/>
      <c r="E121" s="460"/>
      <c r="F121" s="460"/>
      <c r="G121" s="460"/>
      <c r="H121" s="460"/>
      <c r="I121" s="463"/>
      <c r="J121" s="463"/>
      <c r="K121" s="463"/>
      <c r="L121" s="463"/>
      <c r="M121" s="463"/>
      <c r="N121" s="463"/>
      <c r="O121" s="463"/>
      <c r="P121" s="506"/>
      <c r="Q121" s="523"/>
      <c r="R121" s="532"/>
      <c r="S121" s="526"/>
      <c r="T121" s="225" t="s">
        <v>1126</v>
      </c>
      <c r="U121" s="27" t="s">
        <v>11</v>
      </c>
    </row>
    <row r="122" spans="1:21" s="4" customFormat="1" ht="21" customHeight="1">
      <c r="A122" s="518"/>
      <c r="B122" s="408"/>
      <c r="C122" s="408"/>
      <c r="D122" s="408"/>
      <c r="E122" s="460"/>
      <c r="F122" s="460"/>
      <c r="G122" s="460"/>
      <c r="H122" s="460"/>
      <c r="I122" s="463"/>
      <c r="J122" s="463"/>
      <c r="K122" s="463"/>
      <c r="L122" s="463"/>
      <c r="M122" s="463"/>
      <c r="N122" s="463"/>
      <c r="O122" s="463"/>
      <c r="P122" s="506"/>
      <c r="Q122" s="523"/>
      <c r="R122" s="532"/>
      <c r="S122" s="526"/>
      <c r="T122" s="225" t="s">
        <v>1127</v>
      </c>
      <c r="U122" s="27" t="s">
        <v>10</v>
      </c>
    </row>
    <row r="123" spans="1:21" s="4" customFormat="1" ht="21" customHeight="1">
      <c r="A123" s="518"/>
      <c r="B123" s="408"/>
      <c r="C123" s="408"/>
      <c r="D123" s="408"/>
      <c r="E123" s="460"/>
      <c r="F123" s="460"/>
      <c r="G123" s="460"/>
      <c r="H123" s="460"/>
      <c r="I123" s="463"/>
      <c r="J123" s="463"/>
      <c r="K123" s="463"/>
      <c r="L123" s="463"/>
      <c r="M123" s="463"/>
      <c r="N123" s="463"/>
      <c r="O123" s="463"/>
      <c r="P123" s="506"/>
      <c r="Q123" s="523"/>
      <c r="R123" s="532"/>
      <c r="S123" s="526"/>
      <c r="T123" s="225" t="s">
        <v>1128</v>
      </c>
      <c r="U123" s="27" t="s">
        <v>56</v>
      </c>
    </row>
    <row r="124" spans="1:21" s="4" customFormat="1" ht="21" customHeight="1">
      <c r="A124" s="518"/>
      <c r="B124" s="408"/>
      <c r="C124" s="408"/>
      <c r="D124" s="408"/>
      <c r="E124" s="460"/>
      <c r="F124" s="460"/>
      <c r="G124" s="460"/>
      <c r="H124" s="460"/>
      <c r="I124" s="463"/>
      <c r="J124" s="463"/>
      <c r="K124" s="463"/>
      <c r="L124" s="463"/>
      <c r="M124" s="463"/>
      <c r="N124" s="463"/>
      <c r="O124" s="463"/>
      <c r="P124" s="506"/>
      <c r="Q124" s="523"/>
      <c r="R124" s="532"/>
      <c r="S124" s="526"/>
      <c r="T124" s="225" t="s">
        <v>1129</v>
      </c>
      <c r="U124" s="27" t="s">
        <v>8</v>
      </c>
    </row>
    <row r="125" spans="1:21" s="4" customFormat="1" ht="21" customHeight="1" thickBot="1">
      <c r="A125" s="529"/>
      <c r="B125" s="409"/>
      <c r="C125" s="409"/>
      <c r="D125" s="409"/>
      <c r="E125" s="461"/>
      <c r="F125" s="461"/>
      <c r="G125" s="461"/>
      <c r="H125" s="461"/>
      <c r="I125" s="466"/>
      <c r="J125" s="466"/>
      <c r="K125" s="466"/>
      <c r="L125" s="466"/>
      <c r="M125" s="466"/>
      <c r="N125" s="466"/>
      <c r="O125" s="466"/>
      <c r="P125" s="512"/>
      <c r="Q125" s="524"/>
      <c r="R125" s="533"/>
      <c r="S125" s="527"/>
      <c r="T125" s="224" t="s">
        <v>1130</v>
      </c>
      <c r="U125" s="28" t="s">
        <v>24</v>
      </c>
    </row>
    <row r="126" spans="1:21" s="4" customFormat="1" ht="21" customHeight="1">
      <c r="A126" s="517" t="s">
        <v>1131</v>
      </c>
      <c r="B126" s="407" t="s">
        <v>1132</v>
      </c>
      <c r="C126" s="407"/>
      <c r="D126" s="407" t="s">
        <v>999</v>
      </c>
      <c r="E126" s="462">
        <v>34</v>
      </c>
      <c r="F126" s="462">
        <v>1</v>
      </c>
      <c r="G126" s="462">
        <v>7</v>
      </c>
      <c r="H126" s="462"/>
      <c r="I126" s="459"/>
      <c r="J126" s="459"/>
      <c r="K126" s="459"/>
      <c r="L126" s="459"/>
      <c r="M126" s="459"/>
      <c r="N126" s="459"/>
      <c r="O126" s="459"/>
      <c r="P126" s="462">
        <f t="shared" ref="P126" si="12">SUM(E126:O126)</f>
        <v>42</v>
      </c>
      <c r="Q126" s="522">
        <v>12.95</v>
      </c>
      <c r="R126" s="531">
        <v>0.8</v>
      </c>
      <c r="S126" s="525">
        <f>(P126*Q126+P131*Q131)*(1-R126)</f>
        <v>845.66999999999973</v>
      </c>
      <c r="T126" s="225" t="s">
        <v>1133</v>
      </c>
      <c r="U126" s="27">
        <v>4</v>
      </c>
    </row>
    <row r="127" spans="1:21" s="4" customFormat="1" ht="21" customHeight="1">
      <c r="A127" s="518"/>
      <c r="B127" s="408"/>
      <c r="C127" s="408"/>
      <c r="D127" s="408"/>
      <c r="E127" s="463"/>
      <c r="F127" s="463"/>
      <c r="G127" s="463"/>
      <c r="H127" s="463"/>
      <c r="I127" s="460"/>
      <c r="J127" s="460"/>
      <c r="K127" s="460"/>
      <c r="L127" s="460"/>
      <c r="M127" s="460"/>
      <c r="N127" s="460"/>
      <c r="O127" s="460"/>
      <c r="P127" s="506"/>
      <c r="Q127" s="523"/>
      <c r="R127" s="532"/>
      <c r="S127" s="526"/>
      <c r="T127" s="225" t="s">
        <v>1134</v>
      </c>
      <c r="U127" s="27" t="s">
        <v>210</v>
      </c>
    </row>
    <row r="128" spans="1:21" s="4" customFormat="1" ht="21" customHeight="1">
      <c r="A128" s="518"/>
      <c r="B128" s="408"/>
      <c r="C128" s="408"/>
      <c r="D128" s="408"/>
      <c r="E128" s="463"/>
      <c r="F128" s="463"/>
      <c r="G128" s="463"/>
      <c r="H128" s="463"/>
      <c r="I128" s="460"/>
      <c r="J128" s="460"/>
      <c r="K128" s="460"/>
      <c r="L128" s="460"/>
      <c r="M128" s="460"/>
      <c r="N128" s="460"/>
      <c r="O128" s="460"/>
      <c r="P128" s="506"/>
      <c r="Q128" s="523"/>
      <c r="R128" s="532"/>
      <c r="S128" s="526"/>
      <c r="T128" s="225" t="s">
        <v>1135</v>
      </c>
      <c r="U128" s="27" t="s">
        <v>211</v>
      </c>
    </row>
    <row r="129" spans="1:21" s="4" customFormat="1" ht="21" customHeight="1">
      <c r="A129" s="518"/>
      <c r="B129" s="408"/>
      <c r="C129" s="408"/>
      <c r="D129" s="408"/>
      <c r="E129" s="463"/>
      <c r="F129" s="463"/>
      <c r="G129" s="463"/>
      <c r="H129" s="463"/>
      <c r="I129" s="460"/>
      <c r="J129" s="460"/>
      <c r="K129" s="460"/>
      <c r="L129" s="460"/>
      <c r="M129" s="460"/>
      <c r="N129" s="460"/>
      <c r="O129" s="460"/>
      <c r="P129" s="506"/>
      <c r="Q129" s="523"/>
      <c r="R129" s="532"/>
      <c r="S129" s="526"/>
      <c r="T129" s="225" t="s">
        <v>1136</v>
      </c>
      <c r="U129" s="27" t="s">
        <v>212</v>
      </c>
    </row>
    <row r="130" spans="1:21" s="4" customFormat="1" ht="21" customHeight="1">
      <c r="A130" s="519"/>
      <c r="B130" s="408"/>
      <c r="C130" s="408"/>
      <c r="D130" s="408"/>
      <c r="E130" s="464"/>
      <c r="F130" s="464"/>
      <c r="G130" s="464"/>
      <c r="H130" s="464"/>
      <c r="I130" s="465"/>
      <c r="J130" s="465"/>
      <c r="K130" s="465"/>
      <c r="L130" s="465"/>
      <c r="M130" s="465"/>
      <c r="N130" s="465"/>
      <c r="O130" s="465"/>
      <c r="P130" s="507"/>
      <c r="Q130" s="530"/>
      <c r="R130" s="532"/>
      <c r="S130" s="526"/>
      <c r="T130" s="225" t="s">
        <v>1137</v>
      </c>
      <c r="U130" s="27" t="s">
        <v>13</v>
      </c>
    </row>
    <row r="131" spans="1:21" s="4" customFormat="1" ht="21" customHeight="1">
      <c r="A131" s="528" t="s">
        <v>1138</v>
      </c>
      <c r="B131" s="408"/>
      <c r="C131" s="408"/>
      <c r="D131" s="408"/>
      <c r="E131" s="459"/>
      <c r="F131" s="459"/>
      <c r="G131" s="459"/>
      <c r="H131" s="459"/>
      <c r="I131" s="462">
        <v>50</v>
      </c>
      <c r="J131" s="462">
        <v>10</v>
      </c>
      <c r="K131" s="462">
        <v>14</v>
      </c>
      <c r="L131" s="462">
        <v>79</v>
      </c>
      <c r="M131" s="462">
        <v>78</v>
      </c>
      <c r="N131" s="462"/>
      <c r="O131" s="462"/>
      <c r="P131" s="462">
        <f>SUM(I131:O131)</f>
        <v>231</v>
      </c>
      <c r="Q131" s="522">
        <v>15.95</v>
      </c>
      <c r="R131" s="532"/>
      <c r="S131" s="526"/>
      <c r="T131" s="225" t="s">
        <v>1139</v>
      </c>
      <c r="U131" s="27" t="s">
        <v>12</v>
      </c>
    </row>
    <row r="132" spans="1:21" s="4" customFormat="1" ht="21" customHeight="1">
      <c r="A132" s="518"/>
      <c r="B132" s="408"/>
      <c r="C132" s="408"/>
      <c r="D132" s="408"/>
      <c r="E132" s="460"/>
      <c r="F132" s="460"/>
      <c r="G132" s="460"/>
      <c r="H132" s="460"/>
      <c r="I132" s="463"/>
      <c r="J132" s="463"/>
      <c r="K132" s="463"/>
      <c r="L132" s="463"/>
      <c r="M132" s="463"/>
      <c r="N132" s="463"/>
      <c r="O132" s="463"/>
      <c r="P132" s="506"/>
      <c r="Q132" s="523"/>
      <c r="R132" s="532"/>
      <c r="S132" s="526"/>
      <c r="T132" s="225" t="s">
        <v>1140</v>
      </c>
      <c r="U132" s="27" t="s">
        <v>11</v>
      </c>
    </row>
    <row r="133" spans="1:21" s="4" customFormat="1" ht="21" customHeight="1">
      <c r="A133" s="518"/>
      <c r="B133" s="408"/>
      <c r="C133" s="408"/>
      <c r="D133" s="408"/>
      <c r="E133" s="460"/>
      <c r="F133" s="460"/>
      <c r="G133" s="460"/>
      <c r="H133" s="460"/>
      <c r="I133" s="463"/>
      <c r="J133" s="463"/>
      <c r="K133" s="463"/>
      <c r="L133" s="463"/>
      <c r="M133" s="463"/>
      <c r="N133" s="463"/>
      <c r="O133" s="463"/>
      <c r="P133" s="506"/>
      <c r="Q133" s="523"/>
      <c r="R133" s="532"/>
      <c r="S133" s="526"/>
      <c r="T133" s="225" t="s">
        <v>1141</v>
      </c>
      <c r="U133" s="27" t="s">
        <v>10</v>
      </c>
    </row>
    <row r="134" spans="1:21" s="4" customFormat="1" ht="21" customHeight="1">
      <c r="A134" s="518"/>
      <c r="B134" s="408"/>
      <c r="C134" s="408"/>
      <c r="D134" s="408"/>
      <c r="E134" s="460"/>
      <c r="F134" s="460"/>
      <c r="G134" s="460"/>
      <c r="H134" s="460"/>
      <c r="I134" s="463"/>
      <c r="J134" s="463"/>
      <c r="K134" s="463"/>
      <c r="L134" s="463"/>
      <c r="M134" s="463"/>
      <c r="N134" s="463"/>
      <c r="O134" s="463"/>
      <c r="P134" s="506"/>
      <c r="Q134" s="523"/>
      <c r="R134" s="532"/>
      <c r="S134" s="526"/>
      <c r="T134" s="225" t="s">
        <v>1142</v>
      </c>
      <c r="U134" s="27" t="s">
        <v>56</v>
      </c>
    </row>
    <row r="135" spans="1:21" s="4" customFormat="1" ht="21" customHeight="1">
      <c r="A135" s="518"/>
      <c r="B135" s="408"/>
      <c r="C135" s="408"/>
      <c r="D135" s="408"/>
      <c r="E135" s="460"/>
      <c r="F135" s="460"/>
      <c r="G135" s="460"/>
      <c r="H135" s="460"/>
      <c r="I135" s="463"/>
      <c r="J135" s="463"/>
      <c r="K135" s="463"/>
      <c r="L135" s="463"/>
      <c r="M135" s="463"/>
      <c r="N135" s="463"/>
      <c r="O135" s="463"/>
      <c r="P135" s="506"/>
      <c r="Q135" s="523"/>
      <c r="R135" s="532"/>
      <c r="S135" s="526"/>
      <c r="T135" s="225" t="s">
        <v>1143</v>
      </c>
      <c r="U135" s="27" t="s">
        <v>8</v>
      </c>
    </row>
    <row r="136" spans="1:21" s="4" customFormat="1" ht="21" customHeight="1" thickBot="1">
      <c r="A136" s="529"/>
      <c r="B136" s="409"/>
      <c r="C136" s="409"/>
      <c r="D136" s="409"/>
      <c r="E136" s="461"/>
      <c r="F136" s="461"/>
      <c r="G136" s="461"/>
      <c r="H136" s="461"/>
      <c r="I136" s="466"/>
      <c r="J136" s="466"/>
      <c r="K136" s="466"/>
      <c r="L136" s="466"/>
      <c r="M136" s="466"/>
      <c r="N136" s="466"/>
      <c r="O136" s="466"/>
      <c r="P136" s="512"/>
      <c r="Q136" s="524"/>
      <c r="R136" s="533"/>
      <c r="S136" s="527"/>
      <c r="T136" s="224" t="s">
        <v>1144</v>
      </c>
      <c r="U136" s="28" t="s">
        <v>24</v>
      </c>
    </row>
    <row r="137" spans="1:21" s="4" customFormat="1" ht="21" customHeight="1">
      <c r="A137" s="517" t="s">
        <v>1145</v>
      </c>
      <c r="B137" s="407" t="s">
        <v>103</v>
      </c>
      <c r="C137" s="407"/>
      <c r="D137" s="407" t="s">
        <v>999</v>
      </c>
      <c r="E137" s="462">
        <v>80</v>
      </c>
      <c r="F137" s="462"/>
      <c r="G137" s="462">
        <v>5</v>
      </c>
      <c r="H137" s="462">
        <v>17</v>
      </c>
      <c r="I137" s="459"/>
      <c r="J137" s="459"/>
      <c r="K137" s="459"/>
      <c r="L137" s="459"/>
      <c r="M137" s="459"/>
      <c r="N137" s="459"/>
      <c r="O137" s="459"/>
      <c r="P137" s="462">
        <f t="shared" ref="P137" si="13">SUM(E137:O137)</f>
        <v>102</v>
      </c>
      <c r="Q137" s="522">
        <v>12.95</v>
      </c>
      <c r="R137" s="531">
        <v>0.8</v>
      </c>
      <c r="S137" s="525">
        <f>(P137*Q137+P142*Q142)*(1-R137)</f>
        <v>1208.4199999999996</v>
      </c>
      <c r="T137" s="225" t="s">
        <v>1146</v>
      </c>
      <c r="U137" s="27">
        <v>4</v>
      </c>
    </row>
    <row r="138" spans="1:21" s="4" customFormat="1" ht="21" customHeight="1">
      <c r="A138" s="518"/>
      <c r="B138" s="408"/>
      <c r="C138" s="408"/>
      <c r="D138" s="408"/>
      <c r="E138" s="463"/>
      <c r="F138" s="463"/>
      <c r="G138" s="463"/>
      <c r="H138" s="463"/>
      <c r="I138" s="460"/>
      <c r="J138" s="460"/>
      <c r="K138" s="460"/>
      <c r="L138" s="460"/>
      <c r="M138" s="460"/>
      <c r="N138" s="460"/>
      <c r="O138" s="460"/>
      <c r="P138" s="506"/>
      <c r="Q138" s="523"/>
      <c r="R138" s="532"/>
      <c r="S138" s="526"/>
      <c r="T138" s="225" t="s">
        <v>1147</v>
      </c>
      <c r="U138" s="27" t="s">
        <v>210</v>
      </c>
    </row>
    <row r="139" spans="1:21" s="4" customFormat="1" ht="21" customHeight="1">
      <c r="A139" s="518"/>
      <c r="B139" s="408"/>
      <c r="C139" s="408"/>
      <c r="D139" s="408"/>
      <c r="E139" s="463"/>
      <c r="F139" s="463"/>
      <c r="G139" s="463"/>
      <c r="H139" s="463"/>
      <c r="I139" s="460"/>
      <c r="J139" s="460"/>
      <c r="K139" s="460"/>
      <c r="L139" s="460"/>
      <c r="M139" s="460"/>
      <c r="N139" s="460"/>
      <c r="O139" s="460"/>
      <c r="P139" s="506"/>
      <c r="Q139" s="523"/>
      <c r="R139" s="532"/>
      <c r="S139" s="526"/>
      <c r="T139" s="225" t="s">
        <v>1148</v>
      </c>
      <c r="U139" s="27" t="s">
        <v>211</v>
      </c>
    </row>
    <row r="140" spans="1:21" s="4" customFormat="1" ht="21" customHeight="1">
      <c r="A140" s="518"/>
      <c r="B140" s="408"/>
      <c r="C140" s="408"/>
      <c r="D140" s="408"/>
      <c r="E140" s="463"/>
      <c r="F140" s="463"/>
      <c r="G140" s="463"/>
      <c r="H140" s="463"/>
      <c r="I140" s="460"/>
      <c r="J140" s="460"/>
      <c r="K140" s="460"/>
      <c r="L140" s="460"/>
      <c r="M140" s="460"/>
      <c r="N140" s="460"/>
      <c r="O140" s="460"/>
      <c r="P140" s="506"/>
      <c r="Q140" s="523"/>
      <c r="R140" s="532"/>
      <c r="S140" s="526"/>
      <c r="T140" s="225" t="s">
        <v>1149</v>
      </c>
      <c r="U140" s="27" t="s">
        <v>212</v>
      </c>
    </row>
    <row r="141" spans="1:21" s="4" customFormat="1" ht="21" customHeight="1">
      <c r="A141" s="519"/>
      <c r="B141" s="408"/>
      <c r="C141" s="408"/>
      <c r="D141" s="408"/>
      <c r="E141" s="464"/>
      <c r="F141" s="464"/>
      <c r="G141" s="464"/>
      <c r="H141" s="464"/>
      <c r="I141" s="465"/>
      <c r="J141" s="465"/>
      <c r="K141" s="465"/>
      <c r="L141" s="465"/>
      <c r="M141" s="465"/>
      <c r="N141" s="465"/>
      <c r="O141" s="465"/>
      <c r="P141" s="507"/>
      <c r="Q141" s="530"/>
      <c r="R141" s="532"/>
      <c r="S141" s="526"/>
      <c r="T141" s="225" t="s">
        <v>1150</v>
      </c>
      <c r="U141" s="27" t="s">
        <v>13</v>
      </c>
    </row>
    <row r="142" spans="1:21" s="4" customFormat="1" ht="21" customHeight="1">
      <c r="A142" s="528" t="s">
        <v>1151</v>
      </c>
      <c r="B142" s="408"/>
      <c r="C142" s="408"/>
      <c r="D142" s="408"/>
      <c r="E142" s="459"/>
      <c r="F142" s="459"/>
      <c r="G142" s="459"/>
      <c r="H142" s="459"/>
      <c r="I142" s="462">
        <v>74</v>
      </c>
      <c r="J142" s="462"/>
      <c r="K142" s="462"/>
      <c r="L142" s="462"/>
      <c r="M142" s="462">
        <v>222</v>
      </c>
      <c r="N142" s="462"/>
      <c r="O142" s="462"/>
      <c r="P142" s="462">
        <f>SUM(I142:O142)</f>
        <v>296</v>
      </c>
      <c r="Q142" s="522">
        <v>15.95</v>
      </c>
      <c r="R142" s="532"/>
      <c r="S142" s="526"/>
      <c r="T142" s="225" t="s">
        <v>1152</v>
      </c>
      <c r="U142" s="27" t="s">
        <v>12</v>
      </c>
    </row>
    <row r="143" spans="1:21" s="4" customFormat="1" ht="21" customHeight="1">
      <c r="A143" s="518"/>
      <c r="B143" s="408"/>
      <c r="C143" s="408"/>
      <c r="D143" s="408"/>
      <c r="E143" s="460"/>
      <c r="F143" s="460"/>
      <c r="G143" s="460"/>
      <c r="H143" s="460"/>
      <c r="I143" s="463"/>
      <c r="J143" s="463"/>
      <c r="K143" s="463"/>
      <c r="L143" s="463"/>
      <c r="M143" s="463"/>
      <c r="N143" s="463"/>
      <c r="O143" s="463"/>
      <c r="P143" s="506"/>
      <c r="Q143" s="523"/>
      <c r="R143" s="532"/>
      <c r="S143" s="526"/>
      <c r="T143" s="225" t="s">
        <v>1153</v>
      </c>
      <c r="U143" s="27" t="s">
        <v>11</v>
      </c>
    </row>
    <row r="144" spans="1:21" s="4" customFormat="1" ht="21" customHeight="1">
      <c r="A144" s="518"/>
      <c r="B144" s="408"/>
      <c r="C144" s="408"/>
      <c r="D144" s="408"/>
      <c r="E144" s="460"/>
      <c r="F144" s="460"/>
      <c r="G144" s="460"/>
      <c r="H144" s="460"/>
      <c r="I144" s="463"/>
      <c r="J144" s="463"/>
      <c r="K144" s="463"/>
      <c r="L144" s="463"/>
      <c r="M144" s="463"/>
      <c r="N144" s="463"/>
      <c r="O144" s="463"/>
      <c r="P144" s="506"/>
      <c r="Q144" s="523"/>
      <c r="R144" s="532"/>
      <c r="S144" s="526"/>
      <c r="T144" s="225" t="s">
        <v>1154</v>
      </c>
      <c r="U144" s="27" t="s">
        <v>10</v>
      </c>
    </row>
    <row r="145" spans="1:21" s="4" customFormat="1" ht="21" customHeight="1">
      <c r="A145" s="518"/>
      <c r="B145" s="408"/>
      <c r="C145" s="408"/>
      <c r="D145" s="408"/>
      <c r="E145" s="460"/>
      <c r="F145" s="460"/>
      <c r="G145" s="460"/>
      <c r="H145" s="460"/>
      <c r="I145" s="463"/>
      <c r="J145" s="463"/>
      <c r="K145" s="463"/>
      <c r="L145" s="463"/>
      <c r="M145" s="463"/>
      <c r="N145" s="463"/>
      <c r="O145" s="463"/>
      <c r="P145" s="506"/>
      <c r="Q145" s="523"/>
      <c r="R145" s="532"/>
      <c r="S145" s="526"/>
      <c r="T145" s="225" t="s">
        <v>1155</v>
      </c>
      <c r="U145" s="27" t="s">
        <v>56</v>
      </c>
    </row>
    <row r="146" spans="1:21" s="4" customFormat="1" ht="21" customHeight="1">
      <c r="A146" s="518"/>
      <c r="B146" s="408"/>
      <c r="C146" s="408"/>
      <c r="D146" s="408"/>
      <c r="E146" s="460"/>
      <c r="F146" s="460"/>
      <c r="G146" s="460"/>
      <c r="H146" s="460"/>
      <c r="I146" s="463"/>
      <c r="J146" s="463"/>
      <c r="K146" s="463"/>
      <c r="L146" s="463"/>
      <c r="M146" s="463"/>
      <c r="N146" s="463"/>
      <c r="O146" s="463"/>
      <c r="P146" s="506"/>
      <c r="Q146" s="523"/>
      <c r="R146" s="532"/>
      <c r="S146" s="526"/>
      <c r="T146" s="225" t="s">
        <v>1156</v>
      </c>
      <c r="U146" s="27" t="s">
        <v>8</v>
      </c>
    </row>
    <row r="147" spans="1:21" s="4" customFormat="1" ht="21" customHeight="1" thickBot="1">
      <c r="A147" s="529"/>
      <c r="B147" s="409"/>
      <c r="C147" s="409"/>
      <c r="D147" s="409"/>
      <c r="E147" s="461"/>
      <c r="F147" s="461"/>
      <c r="G147" s="461"/>
      <c r="H147" s="461"/>
      <c r="I147" s="466"/>
      <c r="J147" s="466"/>
      <c r="K147" s="466"/>
      <c r="L147" s="466"/>
      <c r="M147" s="466"/>
      <c r="N147" s="466"/>
      <c r="O147" s="466"/>
      <c r="P147" s="512"/>
      <c r="Q147" s="524"/>
      <c r="R147" s="533"/>
      <c r="S147" s="527"/>
      <c r="T147" s="224" t="s">
        <v>1157</v>
      </c>
      <c r="U147" s="28" t="s">
        <v>24</v>
      </c>
    </row>
    <row r="148" spans="1:21" s="4" customFormat="1" ht="21" customHeight="1">
      <c r="A148" s="517" t="s">
        <v>1158</v>
      </c>
      <c r="B148" s="407" t="s">
        <v>93</v>
      </c>
      <c r="C148" s="407"/>
      <c r="D148" s="407" t="s">
        <v>999</v>
      </c>
      <c r="E148" s="462">
        <v>113</v>
      </c>
      <c r="F148" s="462">
        <v>190</v>
      </c>
      <c r="G148" s="462">
        <v>144</v>
      </c>
      <c r="H148" s="462"/>
      <c r="I148" s="459"/>
      <c r="J148" s="459"/>
      <c r="K148" s="459"/>
      <c r="L148" s="459"/>
      <c r="M148" s="459"/>
      <c r="N148" s="459"/>
      <c r="O148" s="459"/>
      <c r="P148" s="462">
        <f t="shared" ref="P148" si="14">SUM(E148:O148)</f>
        <v>447</v>
      </c>
      <c r="Q148" s="522">
        <v>12.95</v>
      </c>
      <c r="R148" s="531">
        <v>0.8</v>
      </c>
      <c r="S148" s="525">
        <f>(P148*Q148+P153*Q153)*(1-R148)</f>
        <v>2822.9099999999994</v>
      </c>
      <c r="T148" s="225" t="s">
        <v>1159</v>
      </c>
      <c r="U148" s="27">
        <v>4</v>
      </c>
    </row>
    <row r="149" spans="1:21" s="4" customFormat="1" ht="21" customHeight="1">
      <c r="A149" s="518"/>
      <c r="B149" s="408"/>
      <c r="C149" s="408"/>
      <c r="D149" s="408"/>
      <c r="E149" s="463"/>
      <c r="F149" s="463"/>
      <c r="G149" s="463"/>
      <c r="H149" s="463"/>
      <c r="I149" s="460"/>
      <c r="J149" s="460"/>
      <c r="K149" s="460"/>
      <c r="L149" s="460"/>
      <c r="M149" s="460"/>
      <c r="N149" s="460"/>
      <c r="O149" s="460"/>
      <c r="P149" s="506"/>
      <c r="Q149" s="523"/>
      <c r="R149" s="532"/>
      <c r="S149" s="526"/>
      <c r="T149" s="225" t="s">
        <v>1160</v>
      </c>
      <c r="U149" s="27" t="s">
        <v>210</v>
      </c>
    </row>
    <row r="150" spans="1:21" s="4" customFormat="1" ht="21" customHeight="1">
      <c r="A150" s="518"/>
      <c r="B150" s="408"/>
      <c r="C150" s="408"/>
      <c r="D150" s="408"/>
      <c r="E150" s="463"/>
      <c r="F150" s="463"/>
      <c r="G150" s="463"/>
      <c r="H150" s="463"/>
      <c r="I150" s="460"/>
      <c r="J150" s="460"/>
      <c r="K150" s="460"/>
      <c r="L150" s="460"/>
      <c r="M150" s="460"/>
      <c r="N150" s="460"/>
      <c r="O150" s="460"/>
      <c r="P150" s="506"/>
      <c r="Q150" s="523"/>
      <c r="R150" s="532"/>
      <c r="S150" s="526"/>
      <c r="T150" s="225" t="s">
        <v>1161</v>
      </c>
      <c r="U150" s="27" t="s">
        <v>211</v>
      </c>
    </row>
    <row r="151" spans="1:21" s="4" customFormat="1" ht="21" customHeight="1">
      <c r="A151" s="518"/>
      <c r="B151" s="408"/>
      <c r="C151" s="408"/>
      <c r="D151" s="408"/>
      <c r="E151" s="463"/>
      <c r="F151" s="463"/>
      <c r="G151" s="463"/>
      <c r="H151" s="463"/>
      <c r="I151" s="460"/>
      <c r="J151" s="460"/>
      <c r="K151" s="460"/>
      <c r="L151" s="460"/>
      <c r="M151" s="460"/>
      <c r="N151" s="460"/>
      <c r="O151" s="460"/>
      <c r="P151" s="506"/>
      <c r="Q151" s="523"/>
      <c r="R151" s="532"/>
      <c r="S151" s="526"/>
      <c r="T151" s="225" t="s">
        <v>1162</v>
      </c>
      <c r="U151" s="27" t="s">
        <v>212</v>
      </c>
    </row>
    <row r="152" spans="1:21" s="4" customFormat="1" ht="21" customHeight="1">
      <c r="A152" s="519"/>
      <c r="B152" s="408"/>
      <c r="C152" s="408"/>
      <c r="D152" s="408"/>
      <c r="E152" s="464"/>
      <c r="F152" s="464"/>
      <c r="G152" s="464"/>
      <c r="H152" s="464"/>
      <c r="I152" s="465"/>
      <c r="J152" s="465"/>
      <c r="K152" s="465"/>
      <c r="L152" s="465"/>
      <c r="M152" s="465"/>
      <c r="N152" s="465"/>
      <c r="O152" s="465"/>
      <c r="P152" s="507"/>
      <c r="Q152" s="530"/>
      <c r="R152" s="532"/>
      <c r="S152" s="526"/>
      <c r="T152" s="225" t="s">
        <v>1163</v>
      </c>
      <c r="U152" s="27" t="s">
        <v>13</v>
      </c>
    </row>
    <row r="153" spans="1:21" s="4" customFormat="1" ht="21" customHeight="1">
      <c r="A153" s="528" t="s">
        <v>1164</v>
      </c>
      <c r="B153" s="408"/>
      <c r="C153" s="408"/>
      <c r="D153" s="408"/>
      <c r="E153" s="459"/>
      <c r="F153" s="459"/>
      <c r="G153" s="459"/>
      <c r="H153" s="459"/>
      <c r="I153" s="462">
        <v>238</v>
      </c>
      <c r="J153" s="462">
        <v>84</v>
      </c>
      <c r="K153" s="462">
        <v>15</v>
      </c>
      <c r="L153" s="462">
        <v>119</v>
      </c>
      <c r="M153" s="462">
        <v>66</v>
      </c>
      <c r="N153" s="462"/>
      <c r="O153" s="462"/>
      <c r="P153" s="462">
        <f>SUM(I153:O153)</f>
        <v>522</v>
      </c>
      <c r="Q153" s="522">
        <v>15.95</v>
      </c>
      <c r="R153" s="532"/>
      <c r="S153" s="526"/>
      <c r="T153" s="225" t="s">
        <v>1165</v>
      </c>
      <c r="U153" s="27" t="s">
        <v>12</v>
      </c>
    </row>
    <row r="154" spans="1:21" s="4" customFormat="1" ht="21" customHeight="1">
      <c r="A154" s="518"/>
      <c r="B154" s="408"/>
      <c r="C154" s="408"/>
      <c r="D154" s="408"/>
      <c r="E154" s="460"/>
      <c r="F154" s="460"/>
      <c r="G154" s="460"/>
      <c r="H154" s="460"/>
      <c r="I154" s="463"/>
      <c r="J154" s="463"/>
      <c r="K154" s="463"/>
      <c r="L154" s="463"/>
      <c r="M154" s="463"/>
      <c r="N154" s="463"/>
      <c r="O154" s="463"/>
      <c r="P154" s="506"/>
      <c r="Q154" s="523"/>
      <c r="R154" s="532"/>
      <c r="S154" s="526"/>
      <c r="T154" s="225" t="s">
        <v>1166</v>
      </c>
      <c r="U154" s="27" t="s">
        <v>11</v>
      </c>
    </row>
    <row r="155" spans="1:21" s="4" customFormat="1" ht="21" customHeight="1">
      <c r="A155" s="518"/>
      <c r="B155" s="408"/>
      <c r="C155" s="408"/>
      <c r="D155" s="408"/>
      <c r="E155" s="460"/>
      <c r="F155" s="460"/>
      <c r="G155" s="460"/>
      <c r="H155" s="460"/>
      <c r="I155" s="463"/>
      <c r="J155" s="463"/>
      <c r="K155" s="463"/>
      <c r="L155" s="463"/>
      <c r="M155" s="463"/>
      <c r="N155" s="463"/>
      <c r="O155" s="463"/>
      <c r="P155" s="506"/>
      <c r="Q155" s="523"/>
      <c r="R155" s="532"/>
      <c r="S155" s="526"/>
      <c r="T155" s="225" t="s">
        <v>1167</v>
      </c>
      <c r="U155" s="27" t="s">
        <v>10</v>
      </c>
    </row>
    <row r="156" spans="1:21" s="4" customFormat="1" ht="21" customHeight="1">
      <c r="A156" s="518"/>
      <c r="B156" s="408"/>
      <c r="C156" s="408"/>
      <c r="D156" s="408"/>
      <c r="E156" s="460"/>
      <c r="F156" s="460"/>
      <c r="G156" s="460"/>
      <c r="H156" s="460"/>
      <c r="I156" s="463"/>
      <c r="J156" s="463"/>
      <c r="K156" s="463"/>
      <c r="L156" s="463"/>
      <c r="M156" s="463"/>
      <c r="N156" s="463"/>
      <c r="O156" s="463"/>
      <c r="P156" s="506"/>
      <c r="Q156" s="523"/>
      <c r="R156" s="532"/>
      <c r="S156" s="526"/>
      <c r="T156" s="225" t="s">
        <v>1168</v>
      </c>
      <c r="U156" s="27" t="s">
        <v>56</v>
      </c>
    </row>
    <row r="157" spans="1:21" s="4" customFormat="1" ht="21" customHeight="1">
      <c r="A157" s="518"/>
      <c r="B157" s="408"/>
      <c r="C157" s="408"/>
      <c r="D157" s="408"/>
      <c r="E157" s="460"/>
      <c r="F157" s="460"/>
      <c r="G157" s="460"/>
      <c r="H157" s="460"/>
      <c r="I157" s="463"/>
      <c r="J157" s="463"/>
      <c r="K157" s="463"/>
      <c r="L157" s="463"/>
      <c r="M157" s="463"/>
      <c r="N157" s="463"/>
      <c r="O157" s="463"/>
      <c r="P157" s="506"/>
      <c r="Q157" s="523"/>
      <c r="R157" s="532"/>
      <c r="S157" s="526"/>
      <c r="T157" s="225" t="s">
        <v>1169</v>
      </c>
      <c r="U157" s="27" t="s">
        <v>8</v>
      </c>
    </row>
    <row r="158" spans="1:21" s="4" customFormat="1" ht="21" customHeight="1" thickBot="1">
      <c r="A158" s="529"/>
      <c r="B158" s="409"/>
      <c r="C158" s="409"/>
      <c r="D158" s="409"/>
      <c r="E158" s="461"/>
      <c r="F158" s="461"/>
      <c r="G158" s="461"/>
      <c r="H158" s="461"/>
      <c r="I158" s="466"/>
      <c r="J158" s="466"/>
      <c r="K158" s="466"/>
      <c r="L158" s="466"/>
      <c r="M158" s="466"/>
      <c r="N158" s="466"/>
      <c r="O158" s="466"/>
      <c r="P158" s="512"/>
      <c r="Q158" s="524"/>
      <c r="R158" s="533"/>
      <c r="S158" s="527"/>
      <c r="T158" s="224" t="s">
        <v>1170</v>
      </c>
      <c r="U158" s="28" t="s">
        <v>24</v>
      </c>
    </row>
    <row r="159" spans="1:21" s="4" customFormat="1" ht="22.5" customHeight="1">
      <c r="A159" s="395" t="s">
        <v>79</v>
      </c>
      <c r="B159" s="391"/>
      <c r="C159" s="391"/>
      <c r="D159" s="391"/>
      <c r="E159" s="227"/>
      <c r="F159" s="227"/>
      <c r="G159" s="227"/>
      <c r="H159" s="227"/>
      <c r="I159" s="227"/>
      <c r="J159" s="227"/>
      <c r="K159" s="227"/>
      <c r="L159" s="227"/>
      <c r="M159" s="227"/>
      <c r="N159" s="227"/>
      <c r="O159" s="227"/>
      <c r="P159" s="227"/>
      <c r="Q159" s="228"/>
      <c r="R159" s="232"/>
      <c r="S159" s="228"/>
      <c r="T159" s="230"/>
      <c r="U159" s="231"/>
    </row>
    <row r="160" spans="1:21" s="50" customFormat="1" ht="11.25" customHeight="1">
      <c r="A160" s="339" t="s">
        <v>19</v>
      </c>
      <c r="B160" s="328" t="s">
        <v>91</v>
      </c>
      <c r="C160" s="425" t="s">
        <v>18</v>
      </c>
      <c r="D160" s="537" t="s">
        <v>17</v>
      </c>
      <c r="E160" s="425">
        <v>4</v>
      </c>
      <c r="F160" s="539" t="s">
        <v>16</v>
      </c>
      <c r="G160" s="539" t="s">
        <v>15</v>
      </c>
      <c r="H160" s="539" t="s">
        <v>14</v>
      </c>
      <c r="I160" s="425" t="s">
        <v>13</v>
      </c>
      <c r="J160" s="425" t="s">
        <v>12</v>
      </c>
      <c r="K160" s="425" t="s">
        <v>11</v>
      </c>
      <c r="L160" s="425" t="s">
        <v>10</v>
      </c>
      <c r="M160" s="425" t="s">
        <v>56</v>
      </c>
      <c r="N160" s="425" t="s">
        <v>8</v>
      </c>
      <c r="O160" s="425" t="s">
        <v>24</v>
      </c>
      <c r="P160" s="425" t="s">
        <v>7</v>
      </c>
      <c r="Q160" s="513" t="s">
        <v>995</v>
      </c>
      <c r="R160" s="541" t="s">
        <v>7</v>
      </c>
      <c r="S160" s="545" t="s">
        <v>7</v>
      </c>
      <c r="T160" s="418" t="s">
        <v>115</v>
      </c>
      <c r="U160" s="420" t="s">
        <v>116</v>
      </c>
    </row>
    <row r="161" spans="1:21" s="31" customFormat="1" ht="11.25" customHeight="1">
      <c r="A161" s="503"/>
      <c r="B161" s="425"/>
      <c r="C161" s="424"/>
      <c r="D161" s="538"/>
      <c r="E161" s="423"/>
      <c r="F161" s="540"/>
      <c r="G161" s="540"/>
      <c r="H161" s="540"/>
      <c r="I161" s="423"/>
      <c r="J161" s="423"/>
      <c r="K161" s="423"/>
      <c r="L161" s="423"/>
      <c r="M161" s="423"/>
      <c r="N161" s="423"/>
      <c r="O161" s="423"/>
      <c r="P161" s="423"/>
      <c r="Q161" s="514"/>
      <c r="R161" s="436"/>
      <c r="S161" s="331"/>
      <c r="T161" s="419"/>
      <c r="U161" s="421"/>
    </row>
    <row r="162" spans="1:21" s="10" customFormat="1" ht="21" customHeight="1">
      <c r="A162" s="517" t="s">
        <v>1171</v>
      </c>
      <c r="B162" s="368" t="s">
        <v>1172</v>
      </c>
      <c r="C162" s="368"/>
      <c r="D162" s="365" t="s">
        <v>1173</v>
      </c>
      <c r="E162" s="462">
        <v>42</v>
      </c>
      <c r="F162" s="462">
        <v>39</v>
      </c>
      <c r="G162" s="462"/>
      <c r="H162" s="462">
        <v>59</v>
      </c>
      <c r="I162" s="459"/>
      <c r="J162" s="459"/>
      <c r="K162" s="459"/>
      <c r="L162" s="459"/>
      <c r="M162" s="459"/>
      <c r="N162" s="459"/>
      <c r="O162" s="459"/>
      <c r="P162" s="462">
        <f t="shared" ref="P162" si="15">SUM(E162:O162)</f>
        <v>140</v>
      </c>
      <c r="Q162" s="522">
        <v>14</v>
      </c>
      <c r="R162" s="531">
        <v>0.8</v>
      </c>
      <c r="S162" s="525">
        <f>(P162*Q162+P167*Q167)*(1-R162)</f>
        <v>1693.9999999999995</v>
      </c>
      <c r="T162" s="225" t="s">
        <v>1174</v>
      </c>
      <c r="U162" s="27">
        <v>4</v>
      </c>
    </row>
    <row r="163" spans="1:21" s="10" customFormat="1" ht="21" customHeight="1">
      <c r="A163" s="518"/>
      <c r="B163" s="381"/>
      <c r="C163" s="381"/>
      <c r="D163" s="366"/>
      <c r="E163" s="463"/>
      <c r="F163" s="463"/>
      <c r="G163" s="463"/>
      <c r="H163" s="463"/>
      <c r="I163" s="460"/>
      <c r="J163" s="460"/>
      <c r="K163" s="460"/>
      <c r="L163" s="460"/>
      <c r="M163" s="460"/>
      <c r="N163" s="460"/>
      <c r="O163" s="460"/>
      <c r="P163" s="506"/>
      <c r="Q163" s="523"/>
      <c r="R163" s="532"/>
      <c r="S163" s="526"/>
      <c r="T163" s="225" t="s">
        <v>1175</v>
      </c>
      <c r="U163" s="27" t="s">
        <v>210</v>
      </c>
    </row>
    <row r="164" spans="1:21" s="10" customFormat="1" ht="21" customHeight="1">
      <c r="A164" s="518"/>
      <c r="B164" s="381"/>
      <c r="C164" s="381"/>
      <c r="D164" s="366"/>
      <c r="E164" s="463"/>
      <c r="F164" s="463"/>
      <c r="G164" s="463"/>
      <c r="H164" s="463"/>
      <c r="I164" s="460"/>
      <c r="J164" s="460"/>
      <c r="K164" s="460"/>
      <c r="L164" s="460"/>
      <c r="M164" s="460"/>
      <c r="N164" s="460"/>
      <c r="O164" s="460"/>
      <c r="P164" s="506"/>
      <c r="Q164" s="523"/>
      <c r="R164" s="532"/>
      <c r="S164" s="526"/>
      <c r="T164" s="225" t="s">
        <v>1176</v>
      </c>
      <c r="U164" s="27" t="s">
        <v>211</v>
      </c>
    </row>
    <row r="165" spans="1:21" s="10" customFormat="1" ht="21" customHeight="1">
      <c r="A165" s="518"/>
      <c r="B165" s="381"/>
      <c r="C165" s="381"/>
      <c r="D165" s="366"/>
      <c r="E165" s="463"/>
      <c r="F165" s="463"/>
      <c r="G165" s="463"/>
      <c r="H165" s="463"/>
      <c r="I165" s="460"/>
      <c r="J165" s="460"/>
      <c r="K165" s="460"/>
      <c r="L165" s="460"/>
      <c r="M165" s="460"/>
      <c r="N165" s="460"/>
      <c r="O165" s="460"/>
      <c r="P165" s="506"/>
      <c r="Q165" s="523"/>
      <c r="R165" s="532"/>
      <c r="S165" s="526"/>
      <c r="T165" s="225" t="s">
        <v>1177</v>
      </c>
      <c r="U165" s="27" t="s">
        <v>212</v>
      </c>
    </row>
    <row r="166" spans="1:21" s="10" customFormat="1" ht="21" customHeight="1">
      <c r="A166" s="519"/>
      <c r="B166" s="381"/>
      <c r="C166" s="381"/>
      <c r="D166" s="366"/>
      <c r="E166" s="464"/>
      <c r="F166" s="464"/>
      <c r="G166" s="464"/>
      <c r="H166" s="464"/>
      <c r="I166" s="465"/>
      <c r="J166" s="465"/>
      <c r="K166" s="465"/>
      <c r="L166" s="465"/>
      <c r="M166" s="465"/>
      <c r="N166" s="465"/>
      <c r="O166" s="465"/>
      <c r="P166" s="507"/>
      <c r="Q166" s="530"/>
      <c r="R166" s="532"/>
      <c r="S166" s="526"/>
      <c r="T166" s="225" t="s">
        <v>1178</v>
      </c>
      <c r="U166" s="27" t="s">
        <v>13</v>
      </c>
    </row>
    <row r="167" spans="1:21" s="10" customFormat="1" ht="21" customHeight="1">
      <c r="A167" s="528" t="s">
        <v>1179</v>
      </c>
      <c r="B167" s="381"/>
      <c r="C167" s="381"/>
      <c r="D167" s="366"/>
      <c r="E167" s="459"/>
      <c r="F167" s="459"/>
      <c r="G167" s="459"/>
      <c r="H167" s="459"/>
      <c r="I167" s="462">
        <v>136</v>
      </c>
      <c r="J167" s="462">
        <v>96</v>
      </c>
      <c r="K167" s="462">
        <v>46</v>
      </c>
      <c r="L167" s="462">
        <v>115</v>
      </c>
      <c r="M167" s="462">
        <v>72</v>
      </c>
      <c r="N167" s="462"/>
      <c r="O167" s="462"/>
      <c r="P167" s="462">
        <f>SUM(I167:O167)</f>
        <v>465</v>
      </c>
      <c r="Q167" s="522">
        <v>14</v>
      </c>
      <c r="R167" s="532"/>
      <c r="S167" s="526"/>
      <c r="T167" s="225" t="s">
        <v>1180</v>
      </c>
      <c r="U167" s="27" t="s">
        <v>12</v>
      </c>
    </row>
    <row r="168" spans="1:21" s="10" customFormat="1" ht="21" customHeight="1">
      <c r="A168" s="518"/>
      <c r="B168" s="381"/>
      <c r="C168" s="381"/>
      <c r="D168" s="366"/>
      <c r="E168" s="460"/>
      <c r="F168" s="460"/>
      <c r="G168" s="460"/>
      <c r="H168" s="460"/>
      <c r="I168" s="463"/>
      <c r="J168" s="463"/>
      <c r="K168" s="463"/>
      <c r="L168" s="463"/>
      <c r="M168" s="463"/>
      <c r="N168" s="463"/>
      <c r="O168" s="463"/>
      <c r="P168" s="506"/>
      <c r="Q168" s="523"/>
      <c r="R168" s="532"/>
      <c r="S168" s="526"/>
      <c r="T168" s="225" t="s">
        <v>1181</v>
      </c>
      <c r="U168" s="27" t="s">
        <v>11</v>
      </c>
    </row>
    <row r="169" spans="1:21" s="10" customFormat="1" ht="21" customHeight="1">
      <c r="A169" s="518"/>
      <c r="B169" s="381"/>
      <c r="C169" s="381"/>
      <c r="D169" s="366"/>
      <c r="E169" s="460"/>
      <c r="F169" s="460"/>
      <c r="G169" s="460"/>
      <c r="H169" s="460"/>
      <c r="I169" s="463"/>
      <c r="J169" s="463"/>
      <c r="K169" s="463"/>
      <c r="L169" s="463"/>
      <c r="M169" s="463"/>
      <c r="N169" s="463"/>
      <c r="O169" s="463"/>
      <c r="P169" s="506"/>
      <c r="Q169" s="523"/>
      <c r="R169" s="532"/>
      <c r="S169" s="526"/>
      <c r="T169" s="225" t="s">
        <v>1182</v>
      </c>
      <c r="U169" s="27" t="s">
        <v>10</v>
      </c>
    </row>
    <row r="170" spans="1:21" s="10" customFormat="1" ht="40.5">
      <c r="A170" s="518"/>
      <c r="B170" s="381"/>
      <c r="C170" s="381"/>
      <c r="D170" s="366"/>
      <c r="E170" s="460"/>
      <c r="F170" s="460"/>
      <c r="G170" s="460"/>
      <c r="H170" s="460"/>
      <c r="I170" s="463"/>
      <c r="J170" s="463"/>
      <c r="K170" s="463"/>
      <c r="L170" s="463"/>
      <c r="M170" s="463"/>
      <c r="N170" s="463"/>
      <c r="O170" s="463"/>
      <c r="P170" s="506"/>
      <c r="Q170" s="523"/>
      <c r="R170" s="532"/>
      <c r="S170" s="526"/>
      <c r="T170" s="225" t="s">
        <v>1183</v>
      </c>
      <c r="U170" s="27" t="s">
        <v>56</v>
      </c>
    </row>
    <row r="171" spans="1:21" s="10" customFormat="1" ht="21" customHeight="1">
      <c r="A171" s="518"/>
      <c r="B171" s="381"/>
      <c r="C171" s="381"/>
      <c r="D171" s="366"/>
      <c r="E171" s="460"/>
      <c r="F171" s="460"/>
      <c r="G171" s="460"/>
      <c r="H171" s="460"/>
      <c r="I171" s="463"/>
      <c r="J171" s="463"/>
      <c r="K171" s="463"/>
      <c r="L171" s="463"/>
      <c r="M171" s="463"/>
      <c r="N171" s="463"/>
      <c r="O171" s="463"/>
      <c r="P171" s="506"/>
      <c r="Q171" s="523"/>
      <c r="R171" s="532"/>
      <c r="S171" s="526"/>
      <c r="T171" s="225" t="s">
        <v>1184</v>
      </c>
      <c r="U171" s="27" t="s">
        <v>8</v>
      </c>
    </row>
    <row r="172" spans="1:21" s="10" customFormat="1" ht="41.25" thickBot="1">
      <c r="A172" s="529"/>
      <c r="B172" s="382"/>
      <c r="C172" s="382"/>
      <c r="D172" s="367"/>
      <c r="E172" s="461"/>
      <c r="F172" s="461"/>
      <c r="G172" s="461"/>
      <c r="H172" s="461"/>
      <c r="I172" s="466"/>
      <c r="J172" s="466"/>
      <c r="K172" s="466"/>
      <c r="L172" s="466"/>
      <c r="M172" s="466"/>
      <c r="N172" s="466"/>
      <c r="O172" s="466"/>
      <c r="P172" s="512"/>
      <c r="Q172" s="524"/>
      <c r="R172" s="533"/>
      <c r="S172" s="527"/>
      <c r="T172" s="224" t="s">
        <v>1185</v>
      </c>
      <c r="U172" s="28" t="s">
        <v>24</v>
      </c>
    </row>
    <row r="173" spans="1:21" s="4" customFormat="1" ht="22.5" customHeight="1">
      <c r="A173" s="395" t="s">
        <v>1186</v>
      </c>
      <c r="B173" s="391"/>
      <c r="C173" s="391"/>
      <c r="D173" s="391"/>
      <c r="E173" s="542"/>
      <c r="F173" s="542"/>
      <c r="G173" s="542"/>
      <c r="H173" s="542"/>
      <c r="I173" s="542"/>
      <c r="J173" s="542"/>
      <c r="K173" s="542"/>
      <c r="L173" s="542"/>
      <c r="M173" s="542"/>
      <c r="N173" s="542"/>
      <c r="O173" s="542"/>
      <c r="P173" s="542"/>
      <c r="Q173" s="543"/>
      <c r="R173" s="233"/>
      <c r="S173" s="234"/>
      <c r="T173" s="230"/>
      <c r="U173" s="231"/>
    </row>
    <row r="174" spans="1:21" s="31" customFormat="1" ht="11.25" customHeight="1">
      <c r="A174" s="339" t="s">
        <v>19</v>
      </c>
      <c r="B174" s="328" t="s">
        <v>91</v>
      </c>
      <c r="C174" s="327" t="s">
        <v>18</v>
      </c>
      <c r="D174" s="328" t="s">
        <v>17</v>
      </c>
      <c r="E174" s="328">
        <v>4</v>
      </c>
      <c r="F174" s="544" t="s">
        <v>16</v>
      </c>
      <c r="G174" s="544" t="s">
        <v>15</v>
      </c>
      <c r="H174" s="544" t="s">
        <v>14</v>
      </c>
      <c r="I174" s="328" t="s">
        <v>13</v>
      </c>
      <c r="J174" s="328" t="s">
        <v>12</v>
      </c>
      <c r="K174" s="328" t="s">
        <v>11</v>
      </c>
      <c r="L174" s="328" t="s">
        <v>10</v>
      </c>
      <c r="M174" s="328" t="s">
        <v>56</v>
      </c>
      <c r="N174" s="328" t="s">
        <v>8</v>
      </c>
      <c r="O174" s="328" t="s">
        <v>24</v>
      </c>
      <c r="P174" s="328" t="s">
        <v>7</v>
      </c>
      <c r="Q174" s="513" t="s">
        <v>995</v>
      </c>
      <c r="R174" s="467" t="s">
        <v>7</v>
      </c>
      <c r="S174" s="548" t="s">
        <v>7</v>
      </c>
      <c r="T174" s="418" t="s">
        <v>115</v>
      </c>
      <c r="U174" s="420" t="s">
        <v>116</v>
      </c>
    </row>
    <row r="175" spans="1:21" s="31" customFormat="1" ht="11.25" customHeight="1" thickBot="1">
      <c r="A175" s="504"/>
      <c r="B175" s="425"/>
      <c r="C175" s="424"/>
      <c r="D175" s="419"/>
      <c r="E175" s="419"/>
      <c r="F175" s="521"/>
      <c r="G175" s="521"/>
      <c r="H175" s="521"/>
      <c r="I175" s="419"/>
      <c r="J175" s="419"/>
      <c r="K175" s="419"/>
      <c r="L175" s="419"/>
      <c r="M175" s="419"/>
      <c r="N175" s="419"/>
      <c r="O175" s="419"/>
      <c r="P175" s="419"/>
      <c r="Q175" s="514"/>
      <c r="R175" s="547"/>
      <c r="S175" s="536"/>
      <c r="T175" s="419"/>
      <c r="U175" s="421"/>
    </row>
    <row r="176" spans="1:21" s="4" customFormat="1" ht="21" customHeight="1">
      <c r="A176" s="546" t="s">
        <v>1187</v>
      </c>
      <c r="B176" s="407" t="s">
        <v>101</v>
      </c>
      <c r="C176" s="407"/>
      <c r="D176" s="407" t="s">
        <v>999</v>
      </c>
      <c r="E176" s="462">
        <v>106</v>
      </c>
      <c r="F176" s="462"/>
      <c r="G176" s="462"/>
      <c r="H176" s="462">
        <v>56</v>
      </c>
      <c r="I176" s="459"/>
      <c r="J176" s="459"/>
      <c r="K176" s="459"/>
      <c r="L176" s="459"/>
      <c r="M176" s="459"/>
      <c r="N176" s="459"/>
      <c r="O176" s="459"/>
      <c r="P176" s="462">
        <f t="shared" ref="P176" si="16">SUM(E176:O176)</f>
        <v>162</v>
      </c>
      <c r="Q176" s="522">
        <v>18.95</v>
      </c>
      <c r="R176" s="531">
        <v>0.8</v>
      </c>
      <c r="S176" s="525">
        <f>(P176*Q176+P181*Q181)*(1-R176)</f>
        <v>1131.9999999999998</v>
      </c>
      <c r="T176" s="225" t="s">
        <v>1188</v>
      </c>
      <c r="U176" s="27">
        <v>4</v>
      </c>
    </row>
    <row r="177" spans="1:21" s="4" customFormat="1" ht="21" customHeight="1">
      <c r="A177" s="518"/>
      <c r="B177" s="408"/>
      <c r="C177" s="408"/>
      <c r="D177" s="408"/>
      <c r="E177" s="463"/>
      <c r="F177" s="463"/>
      <c r="G177" s="463"/>
      <c r="H177" s="463"/>
      <c r="I177" s="460"/>
      <c r="J177" s="460"/>
      <c r="K177" s="460"/>
      <c r="L177" s="460"/>
      <c r="M177" s="460"/>
      <c r="N177" s="460"/>
      <c r="O177" s="460"/>
      <c r="P177" s="506"/>
      <c r="Q177" s="523"/>
      <c r="R177" s="532"/>
      <c r="S177" s="526"/>
      <c r="T177" s="225" t="s">
        <v>1189</v>
      </c>
      <c r="U177" s="27" t="s">
        <v>210</v>
      </c>
    </row>
    <row r="178" spans="1:21" s="4" customFormat="1" ht="21" customHeight="1">
      <c r="A178" s="518"/>
      <c r="B178" s="408"/>
      <c r="C178" s="408"/>
      <c r="D178" s="408"/>
      <c r="E178" s="463"/>
      <c r="F178" s="463"/>
      <c r="G178" s="463"/>
      <c r="H178" s="463"/>
      <c r="I178" s="460"/>
      <c r="J178" s="460"/>
      <c r="K178" s="460"/>
      <c r="L178" s="460"/>
      <c r="M178" s="460"/>
      <c r="N178" s="460"/>
      <c r="O178" s="460"/>
      <c r="P178" s="506"/>
      <c r="Q178" s="523"/>
      <c r="R178" s="532"/>
      <c r="S178" s="526"/>
      <c r="T178" s="225" t="s">
        <v>1190</v>
      </c>
      <c r="U178" s="27" t="s">
        <v>211</v>
      </c>
    </row>
    <row r="179" spans="1:21" s="4" customFormat="1" ht="21" customHeight="1">
      <c r="A179" s="518"/>
      <c r="B179" s="408"/>
      <c r="C179" s="408"/>
      <c r="D179" s="408"/>
      <c r="E179" s="463"/>
      <c r="F179" s="463"/>
      <c r="G179" s="463"/>
      <c r="H179" s="463"/>
      <c r="I179" s="460"/>
      <c r="J179" s="460"/>
      <c r="K179" s="460"/>
      <c r="L179" s="460"/>
      <c r="M179" s="460"/>
      <c r="N179" s="460"/>
      <c r="O179" s="460"/>
      <c r="P179" s="506"/>
      <c r="Q179" s="523"/>
      <c r="R179" s="532"/>
      <c r="S179" s="526"/>
      <c r="T179" s="225" t="s">
        <v>1191</v>
      </c>
      <c r="U179" s="27" t="s">
        <v>212</v>
      </c>
    </row>
    <row r="180" spans="1:21" s="4" customFormat="1" ht="21" customHeight="1">
      <c r="A180" s="519"/>
      <c r="B180" s="408"/>
      <c r="C180" s="408"/>
      <c r="D180" s="408"/>
      <c r="E180" s="464"/>
      <c r="F180" s="464"/>
      <c r="G180" s="464"/>
      <c r="H180" s="464"/>
      <c r="I180" s="465"/>
      <c r="J180" s="465"/>
      <c r="K180" s="465"/>
      <c r="L180" s="465"/>
      <c r="M180" s="465"/>
      <c r="N180" s="465"/>
      <c r="O180" s="465"/>
      <c r="P180" s="507"/>
      <c r="Q180" s="530"/>
      <c r="R180" s="532"/>
      <c r="S180" s="526"/>
      <c r="T180" s="225" t="s">
        <v>1192</v>
      </c>
      <c r="U180" s="27" t="s">
        <v>13</v>
      </c>
    </row>
    <row r="181" spans="1:21" s="4" customFormat="1" ht="21" customHeight="1">
      <c r="A181" s="528" t="s">
        <v>1193</v>
      </c>
      <c r="B181" s="408"/>
      <c r="C181" s="408"/>
      <c r="D181" s="408"/>
      <c r="E181" s="459"/>
      <c r="F181" s="459"/>
      <c r="G181" s="459"/>
      <c r="H181" s="459"/>
      <c r="I181" s="462">
        <v>104</v>
      </c>
      <c r="J181" s="462">
        <v>12</v>
      </c>
      <c r="K181" s="462">
        <v>2</v>
      </c>
      <c r="L181" s="462"/>
      <c r="M181" s="462"/>
      <c r="N181" s="462"/>
      <c r="O181" s="462"/>
      <c r="P181" s="462">
        <f>SUM(I181:O181)</f>
        <v>118</v>
      </c>
      <c r="Q181" s="522">
        <v>21.95</v>
      </c>
      <c r="R181" s="532"/>
      <c r="S181" s="526"/>
      <c r="T181" s="225" t="s">
        <v>1194</v>
      </c>
      <c r="U181" s="27" t="s">
        <v>12</v>
      </c>
    </row>
    <row r="182" spans="1:21" s="4" customFormat="1" ht="21" customHeight="1">
      <c r="A182" s="518"/>
      <c r="B182" s="408"/>
      <c r="C182" s="408"/>
      <c r="D182" s="408"/>
      <c r="E182" s="460"/>
      <c r="F182" s="460"/>
      <c r="G182" s="460"/>
      <c r="H182" s="460"/>
      <c r="I182" s="463"/>
      <c r="J182" s="463"/>
      <c r="K182" s="463"/>
      <c r="L182" s="463"/>
      <c r="M182" s="463"/>
      <c r="N182" s="463"/>
      <c r="O182" s="463"/>
      <c r="P182" s="506"/>
      <c r="Q182" s="523"/>
      <c r="R182" s="532"/>
      <c r="S182" s="526"/>
      <c r="T182" s="225" t="s">
        <v>1195</v>
      </c>
      <c r="U182" s="27" t="s">
        <v>11</v>
      </c>
    </row>
    <row r="183" spans="1:21" s="4" customFormat="1" ht="21" customHeight="1">
      <c r="A183" s="518"/>
      <c r="B183" s="408"/>
      <c r="C183" s="408"/>
      <c r="D183" s="408"/>
      <c r="E183" s="460"/>
      <c r="F183" s="460"/>
      <c r="G183" s="460"/>
      <c r="H183" s="460"/>
      <c r="I183" s="463"/>
      <c r="J183" s="463"/>
      <c r="K183" s="463"/>
      <c r="L183" s="463"/>
      <c r="M183" s="463"/>
      <c r="N183" s="463"/>
      <c r="O183" s="463"/>
      <c r="P183" s="506"/>
      <c r="Q183" s="523"/>
      <c r="R183" s="532"/>
      <c r="S183" s="526"/>
      <c r="T183" s="225" t="s">
        <v>1196</v>
      </c>
      <c r="U183" s="27" t="s">
        <v>10</v>
      </c>
    </row>
    <row r="184" spans="1:21" s="4" customFormat="1" ht="21" customHeight="1">
      <c r="A184" s="518"/>
      <c r="B184" s="408"/>
      <c r="C184" s="408"/>
      <c r="D184" s="408"/>
      <c r="E184" s="460"/>
      <c r="F184" s="460"/>
      <c r="G184" s="460"/>
      <c r="H184" s="460"/>
      <c r="I184" s="463"/>
      <c r="J184" s="463"/>
      <c r="K184" s="463"/>
      <c r="L184" s="463"/>
      <c r="M184" s="463"/>
      <c r="N184" s="463"/>
      <c r="O184" s="463"/>
      <c r="P184" s="506"/>
      <c r="Q184" s="523"/>
      <c r="R184" s="532"/>
      <c r="S184" s="526"/>
      <c r="T184" s="225" t="s">
        <v>1197</v>
      </c>
      <c r="U184" s="27" t="s">
        <v>56</v>
      </c>
    </row>
    <row r="185" spans="1:21" s="4" customFormat="1" ht="21" customHeight="1">
      <c r="A185" s="518"/>
      <c r="B185" s="408"/>
      <c r="C185" s="408"/>
      <c r="D185" s="408"/>
      <c r="E185" s="460"/>
      <c r="F185" s="460"/>
      <c r="G185" s="460"/>
      <c r="H185" s="460"/>
      <c r="I185" s="463"/>
      <c r="J185" s="463"/>
      <c r="K185" s="463"/>
      <c r="L185" s="463"/>
      <c r="M185" s="463"/>
      <c r="N185" s="463"/>
      <c r="O185" s="463"/>
      <c r="P185" s="506"/>
      <c r="Q185" s="523"/>
      <c r="R185" s="532"/>
      <c r="S185" s="526"/>
      <c r="T185" s="225" t="s">
        <v>1198</v>
      </c>
      <c r="U185" s="27" t="s">
        <v>8</v>
      </c>
    </row>
    <row r="186" spans="1:21" s="4" customFormat="1" ht="21" customHeight="1" thickBot="1">
      <c r="A186" s="529"/>
      <c r="B186" s="409"/>
      <c r="C186" s="409"/>
      <c r="D186" s="409"/>
      <c r="E186" s="461"/>
      <c r="F186" s="461"/>
      <c r="G186" s="461"/>
      <c r="H186" s="461"/>
      <c r="I186" s="466"/>
      <c r="J186" s="466"/>
      <c r="K186" s="466"/>
      <c r="L186" s="466"/>
      <c r="M186" s="466"/>
      <c r="N186" s="466"/>
      <c r="O186" s="466"/>
      <c r="P186" s="512"/>
      <c r="Q186" s="524"/>
      <c r="R186" s="533"/>
      <c r="S186" s="527"/>
      <c r="T186" s="224" t="s">
        <v>1199</v>
      </c>
      <c r="U186" s="28" t="s">
        <v>24</v>
      </c>
    </row>
    <row r="187" spans="1:21" s="4" customFormat="1" ht="21" customHeight="1">
      <c r="A187" s="546" t="s">
        <v>1200</v>
      </c>
      <c r="B187" s="408" t="s">
        <v>102</v>
      </c>
      <c r="C187" s="408"/>
      <c r="D187" s="408" t="s">
        <v>999</v>
      </c>
      <c r="E187" s="462">
        <v>161</v>
      </c>
      <c r="F187" s="462">
        <v>34</v>
      </c>
      <c r="G187" s="462"/>
      <c r="H187" s="462">
        <v>53</v>
      </c>
      <c r="I187" s="459"/>
      <c r="J187" s="459"/>
      <c r="K187" s="459"/>
      <c r="L187" s="459"/>
      <c r="M187" s="459"/>
      <c r="N187" s="459"/>
      <c r="O187" s="459"/>
      <c r="P187" s="462">
        <f t="shared" ref="P187" si="17">SUM(E187:O187)</f>
        <v>248</v>
      </c>
      <c r="Q187" s="522">
        <v>18.95</v>
      </c>
      <c r="R187" s="531">
        <v>0.8</v>
      </c>
      <c r="S187" s="525">
        <f>+((P187*Q187)+(P192*Q192))*(1-R187)</f>
        <v>2243.7499999999995</v>
      </c>
      <c r="T187" s="226" t="s">
        <v>1201</v>
      </c>
      <c r="U187" s="29">
        <v>4</v>
      </c>
    </row>
    <row r="188" spans="1:21" s="4" customFormat="1" ht="21" customHeight="1">
      <c r="A188" s="518"/>
      <c r="B188" s="408"/>
      <c r="C188" s="408"/>
      <c r="D188" s="408"/>
      <c r="E188" s="463"/>
      <c r="F188" s="463"/>
      <c r="G188" s="463"/>
      <c r="H188" s="463"/>
      <c r="I188" s="460"/>
      <c r="J188" s="460"/>
      <c r="K188" s="460"/>
      <c r="L188" s="460"/>
      <c r="M188" s="460"/>
      <c r="N188" s="460"/>
      <c r="O188" s="460"/>
      <c r="P188" s="506"/>
      <c r="Q188" s="523"/>
      <c r="R188" s="532"/>
      <c r="S188" s="526"/>
      <c r="T188" s="225" t="s">
        <v>1202</v>
      </c>
      <c r="U188" s="27" t="s">
        <v>210</v>
      </c>
    </row>
    <row r="189" spans="1:21" s="4" customFormat="1" ht="21" customHeight="1">
      <c r="A189" s="518"/>
      <c r="B189" s="408"/>
      <c r="C189" s="408"/>
      <c r="D189" s="408"/>
      <c r="E189" s="463"/>
      <c r="F189" s="463"/>
      <c r="G189" s="463"/>
      <c r="H189" s="463"/>
      <c r="I189" s="460"/>
      <c r="J189" s="460"/>
      <c r="K189" s="460"/>
      <c r="L189" s="460"/>
      <c r="M189" s="460"/>
      <c r="N189" s="460"/>
      <c r="O189" s="460"/>
      <c r="P189" s="506"/>
      <c r="Q189" s="523"/>
      <c r="R189" s="532"/>
      <c r="S189" s="526"/>
      <c r="T189" s="225" t="s">
        <v>1203</v>
      </c>
      <c r="U189" s="27" t="s">
        <v>211</v>
      </c>
    </row>
    <row r="190" spans="1:21" s="4" customFormat="1" ht="21" customHeight="1">
      <c r="A190" s="518"/>
      <c r="B190" s="408"/>
      <c r="C190" s="408"/>
      <c r="D190" s="408"/>
      <c r="E190" s="463"/>
      <c r="F190" s="463"/>
      <c r="G190" s="463"/>
      <c r="H190" s="463"/>
      <c r="I190" s="460"/>
      <c r="J190" s="460"/>
      <c r="K190" s="460"/>
      <c r="L190" s="460"/>
      <c r="M190" s="460"/>
      <c r="N190" s="460"/>
      <c r="O190" s="460"/>
      <c r="P190" s="506"/>
      <c r="Q190" s="523"/>
      <c r="R190" s="532"/>
      <c r="S190" s="526"/>
      <c r="T190" s="225" t="s">
        <v>1204</v>
      </c>
      <c r="U190" s="27" t="s">
        <v>212</v>
      </c>
    </row>
    <row r="191" spans="1:21" s="4" customFormat="1" ht="21" customHeight="1">
      <c r="A191" s="519"/>
      <c r="B191" s="408"/>
      <c r="C191" s="408"/>
      <c r="D191" s="408"/>
      <c r="E191" s="464"/>
      <c r="F191" s="464"/>
      <c r="G191" s="464"/>
      <c r="H191" s="464"/>
      <c r="I191" s="465"/>
      <c r="J191" s="465"/>
      <c r="K191" s="465"/>
      <c r="L191" s="465"/>
      <c r="M191" s="465"/>
      <c r="N191" s="465"/>
      <c r="O191" s="465"/>
      <c r="P191" s="507"/>
      <c r="Q191" s="530"/>
      <c r="R191" s="532"/>
      <c r="S191" s="526"/>
      <c r="T191" s="225" t="s">
        <v>1205</v>
      </c>
      <c r="U191" s="27" t="s">
        <v>13</v>
      </c>
    </row>
    <row r="192" spans="1:21" s="4" customFormat="1" ht="21" customHeight="1">
      <c r="A192" s="528" t="s">
        <v>1206</v>
      </c>
      <c r="B192" s="408"/>
      <c r="C192" s="408"/>
      <c r="D192" s="408"/>
      <c r="E192" s="459"/>
      <c r="F192" s="459"/>
      <c r="G192" s="459"/>
      <c r="H192" s="459"/>
      <c r="I192" s="462">
        <v>165</v>
      </c>
      <c r="J192" s="462">
        <v>90</v>
      </c>
      <c r="K192" s="462">
        <v>13</v>
      </c>
      <c r="L192" s="462"/>
      <c r="M192" s="462">
        <v>29</v>
      </c>
      <c r="N192" s="462"/>
      <c r="O192" s="462"/>
      <c r="P192" s="462">
        <f>SUM(I192:O192)</f>
        <v>297</v>
      </c>
      <c r="Q192" s="522">
        <v>21.95</v>
      </c>
      <c r="R192" s="532"/>
      <c r="S192" s="526"/>
      <c r="T192" s="225" t="s">
        <v>1207</v>
      </c>
      <c r="U192" s="27" t="s">
        <v>12</v>
      </c>
    </row>
    <row r="193" spans="1:21" s="4" customFormat="1" ht="21" customHeight="1">
      <c r="A193" s="518"/>
      <c r="B193" s="408"/>
      <c r="C193" s="408"/>
      <c r="D193" s="408"/>
      <c r="E193" s="460"/>
      <c r="F193" s="460"/>
      <c r="G193" s="460"/>
      <c r="H193" s="460"/>
      <c r="I193" s="463"/>
      <c r="J193" s="463"/>
      <c r="K193" s="463"/>
      <c r="L193" s="463"/>
      <c r="M193" s="463"/>
      <c r="N193" s="463"/>
      <c r="O193" s="463"/>
      <c r="P193" s="506"/>
      <c r="Q193" s="523"/>
      <c r="R193" s="532"/>
      <c r="S193" s="526"/>
      <c r="T193" s="225" t="s">
        <v>1208</v>
      </c>
      <c r="U193" s="27" t="s">
        <v>11</v>
      </c>
    </row>
    <row r="194" spans="1:21" s="4" customFormat="1" ht="21" customHeight="1">
      <c r="A194" s="518"/>
      <c r="B194" s="408"/>
      <c r="C194" s="408"/>
      <c r="D194" s="408"/>
      <c r="E194" s="460"/>
      <c r="F194" s="460"/>
      <c r="G194" s="460"/>
      <c r="H194" s="460"/>
      <c r="I194" s="463"/>
      <c r="J194" s="463"/>
      <c r="K194" s="463"/>
      <c r="L194" s="463"/>
      <c r="M194" s="463"/>
      <c r="N194" s="463"/>
      <c r="O194" s="463"/>
      <c r="P194" s="506"/>
      <c r="Q194" s="523"/>
      <c r="R194" s="532"/>
      <c r="S194" s="526"/>
      <c r="T194" s="225" t="s">
        <v>1209</v>
      </c>
      <c r="U194" s="27" t="s">
        <v>10</v>
      </c>
    </row>
    <row r="195" spans="1:21" s="4" customFormat="1" ht="21" customHeight="1">
      <c r="A195" s="518"/>
      <c r="B195" s="408"/>
      <c r="C195" s="408"/>
      <c r="D195" s="408"/>
      <c r="E195" s="460"/>
      <c r="F195" s="460"/>
      <c r="G195" s="460"/>
      <c r="H195" s="460"/>
      <c r="I195" s="463"/>
      <c r="J195" s="463"/>
      <c r="K195" s="463"/>
      <c r="L195" s="463"/>
      <c r="M195" s="463"/>
      <c r="N195" s="463"/>
      <c r="O195" s="463"/>
      <c r="P195" s="506"/>
      <c r="Q195" s="523"/>
      <c r="R195" s="532"/>
      <c r="S195" s="526"/>
      <c r="T195" s="225" t="s">
        <v>1210</v>
      </c>
      <c r="U195" s="27" t="s">
        <v>56</v>
      </c>
    </row>
    <row r="196" spans="1:21" s="4" customFormat="1" ht="21" customHeight="1">
      <c r="A196" s="518"/>
      <c r="B196" s="408"/>
      <c r="C196" s="408"/>
      <c r="D196" s="408"/>
      <c r="E196" s="460"/>
      <c r="F196" s="460"/>
      <c r="G196" s="460"/>
      <c r="H196" s="460"/>
      <c r="I196" s="463"/>
      <c r="J196" s="463"/>
      <c r="K196" s="463"/>
      <c r="L196" s="463"/>
      <c r="M196" s="463"/>
      <c r="N196" s="463"/>
      <c r="O196" s="463"/>
      <c r="P196" s="506"/>
      <c r="Q196" s="523"/>
      <c r="R196" s="532"/>
      <c r="S196" s="526"/>
      <c r="T196" s="225" t="s">
        <v>1211</v>
      </c>
      <c r="U196" s="27" t="s">
        <v>8</v>
      </c>
    </row>
    <row r="197" spans="1:21" s="4" customFormat="1" ht="21" customHeight="1" thickBot="1">
      <c r="A197" s="529"/>
      <c r="B197" s="409"/>
      <c r="C197" s="409"/>
      <c r="D197" s="409"/>
      <c r="E197" s="461"/>
      <c r="F197" s="461"/>
      <c r="G197" s="461"/>
      <c r="H197" s="461"/>
      <c r="I197" s="466"/>
      <c r="J197" s="466"/>
      <c r="K197" s="466"/>
      <c r="L197" s="466"/>
      <c r="M197" s="466"/>
      <c r="N197" s="466"/>
      <c r="O197" s="466"/>
      <c r="P197" s="512"/>
      <c r="Q197" s="524"/>
      <c r="R197" s="533"/>
      <c r="S197" s="527"/>
      <c r="T197" s="224" t="s">
        <v>1212</v>
      </c>
      <c r="U197" s="28" t="s">
        <v>24</v>
      </c>
    </row>
    <row r="198" spans="1:21" s="4" customFormat="1" ht="21" customHeight="1">
      <c r="A198" s="546" t="s">
        <v>1213</v>
      </c>
      <c r="B198" s="408" t="s">
        <v>100</v>
      </c>
      <c r="C198" s="408"/>
      <c r="D198" s="408" t="s">
        <v>999</v>
      </c>
      <c r="E198" s="462">
        <v>207</v>
      </c>
      <c r="F198" s="462">
        <v>99</v>
      </c>
      <c r="G198" s="462"/>
      <c r="H198" s="462"/>
      <c r="I198" s="459"/>
      <c r="J198" s="459"/>
      <c r="K198" s="459"/>
      <c r="L198" s="459"/>
      <c r="M198" s="459"/>
      <c r="N198" s="459"/>
      <c r="O198" s="459"/>
      <c r="P198" s="462">
        <f t="shared" ref="P198" si="18">SUM(E198:O198)</f>
        <v>306</v>
      </c>
      <c r="Q198" s="522">
        <v>18.95</v>
      </c>
      <c r="R198" s="531">
        <v>0.8</v>
      </c>
      <c r="S198" s="525">
        <f t="shared" ref="S198" si="19">+((P198*Q198)+(P203*Q203))*(1-R198)</f>
        <v>1677.7599999999995</v>
      </c>
      <c r="T198" s="226" t="s">
        <v>1214</v>
      </c>
      <c r="U198" s="29">
        <v>4</v>
      </c>
    </row>
    <row r="199" spans="1:21" s="4" customFormat="1" ht="21" customHeight="1">
      <c r="A199" s="518"/>
      <c r="B199" s="408"/>
      <c r="C199" s="408"/>
      <c r="D199" s="408"/>
      <c r="E199" s="463"/>
      <c r="F199" s="463"/>
      <c r="G199" s="463"/>
      <c r="H199" s="463"/>
      <c r="I199" s="460"/>
      <c r="J199" s="460"/>
      <c r="K199" s="460"/>
      <c r="L199" s="460"/>
      <c r="M199" s="460"/>
      <c r="N199" s="460"/>
      <c r="O199" s="460"/>
      <c r="P199" s="506"/>
      <c r="Q199" s="523"/>
      <c r="R199" s="532"/>
      <c r="S199" s="526"/>
      <c r="T199" s="225" t="s">
        <v>1215</v>
      </c>
      <c r="U199" s="27" t="s">
        <v>210</v>
      </c>
    </row>
    <row r="200" spans="1:21" s="4" customFormat="1" ht="21" customHeight="1">
      <c r="A200" s="518"/>
      <c r="B200" s="408"/>
      <c r="C200" s="408"/>
      <c r="D200" s="408"/>
      <c r="E200" s="463"/>
      <c r="F200" s="463"/>
      <c r="G200" s="463"/>
      <c r="H200" s="463"/>
      <c r="I200" s="460"/>
      <c r="J200" s="460"/>
      <c r="K200" s="460"/>
      <c r="L200" s="460"/>
      <c r="M200" s="460"/>
      <c r="N200" s="460"/>
      <c r="O200" s="460"/>
      <c r="P200" s="506"/>
      <c r="Q200" s="523"/>
      <c r="R200" s="532"/>
      <c r="S200" s="526"/>
      <c r="T200" s="225" t="s">
        <v>1216</v>
      </c>
      <c r="U200" s="27" t="s">
        <v>211</v>
      </c>
    </row>
    <row r="201" spans="1:21" s="4" customFormat="1" ht="21" customHeight="1">
      <c r="A201" s="518"/>
      <c r="B201" s="408"/>
      <c r="C201" s="408"/>
      <c r="D201" s="408"/>
      <c r="E201" s="463"/>
      <c r="F201" s="463"/>
      <c r="G201" s="463"/>
      <c r="H201" s="463"/>
      <c r="I201" s="460"/>
      <c r="J201" s="460"/>
      <c r="K201" s="460"/>
      <c r="L201" s="460"/>
      <c r="M201" s="460"/>
      <c r="N201" s="460"/>
      <c r="O201" s="460"/>
      <c r="P201" s="506"/>
      <c r="Q201" s="523"/>
      <c r="R201" s="532"/>
      <c r="S201" s="526"/>
      <c r="T201" s="225" t="s">
        <v>1217</v>
      </c>
      <c r="U201" s="27" t="s">
        <v>212</v>
      </c>
    </row>
    <row r="202" spans="1:21" s="4" customFormat="1" ht="21" customHeight="1">
      <c r="A202" s="519"/>
      <c r="B202" s="408"/>
      <c r="C202" s="408"/>
      <c r="D202" s="408"/>
      <c r="E202" s="464"/>
      <c r="F202" s="464"/>
      <c r="G202" s="464"/>
      <c r="H202" s="464"/>
      <c r="I202" s="465"/>
      <c r="J202" s="465"/>
      <c r="K202" s="465"/>
      <c r="L202" s="465"/>
      <c r="M202" s="465"/>
      <c r="N202" s="465"/>
      <c r="O202" s="465"/>
      <c r="P202" s="507"/>
      <c r="Q202" s="530"/>
      <c r="R202" s="532"/>
      <c r="S202" s="526"/>
      <c r="T202" s="225" t="s">
        <v>1218</v>
      </c>
      <c r="U202" s="27" t="s">
        <v>13</v>
      </c>
    </row>
    <row r="203" spans="1:21" s="4" customFormat="1" ht="21" customHeight="1">
      <c r="A203" s="528" t="s">
        <v>1219</v>
      </c>
      <c r="B203" s="408"/>
      <c r="C203" s="408"/>
      <c r="D203" s="408"/>
      <c r="E203" s="459"/>
      <c r="F203" s="459"/>
      <c r="G203" s="459"/>
      <c r="H203" s="459"/>
      <c r="I203" s="462"/>
      <c r="J203" s="462"/>
      <c r="K203" s="462">
        <v>65</v>
      </c>
      <c r="L203" s="462"/>
      <c r="M203" s="462">
        <v>53</v>
      </c>
      <c r="N203" s="462"/>
      <c r="O203" s="462"/>
      <c r="P203" s="462">
        <f>SUM(I203:O203)</f>
        <v>118</v>
      </c>
      <c r="Q203" s="522">
        <v>21.95</v>
      </c>
      <c r="R203" s="532"/>
      <c r="S203" s="526"/>
      <c r="T203" s="225" t="s">
        <v>1220</v>
      </c>
      <c r="U203" s="27" t="s">
        <v>12</v>
      </c>
    </row>
    <row r="204" spans="1:21" s="4" customFormat="1" ht="21" customHeight="1">
      <c r="A204" s="518"/>
      <c r="B204" s="408"/>
      <c r="C204" s="408"/>
      <c r="D204" s="408"/>
      <c r="E204" s="460"/>
      <c r="F204" s="460"/>
      <c r="G204" s="460"/>
      <c r="H204" s="460"/>
      <c r="I204" s="463"/>
      <c r="J204" s="463"/>
      <c r="K204" s="463"/>
      <c r="L204" s="463"/>
      <c r="M204" s="463"/>
      <c r="N204" s="463"/>
      <c r="O204" s="463"/>
      <c r="P204" s="506"/>
      <c r="Q204" s="523"/>
      <c r="R204" s="532"/>
      <c r="S204" s="526"/>
      <c r="T204" s="225" t="s">
        <v>1221</v>
      </c>
      <c r="U204" s="27" t="s">
        <v>11</v>
      </c>
    </row>
    <row r="205" spans="1:21" s="4" customFormat="1" ht="21" customHeight="1">
      <c r="A205" s="518"/>
      <c r="B205" s="408"/>
      <c r="C205" s="408"/>
      <c r="D205" s="408"/>
      <c r="E205" s="460"/>
      <c r="F205" s="460"/>
      <c r="G205" s="460"/>
      <c r="H205" s="460"/>
      <c r="I205" s="463"/>
      <c r="J205" s="463"/>
      <c r="K205" s="463"/>
      <c r="L205" s="463"/>
      <c r="M205" s="463"/>
      <c r="N205" s="463"/>
      <c r="O205" s="463"/>
      <c r="P205" s="506"/>
      <c r="Q205" s="523"/>
      <c r="R205" s="532"/>
      <c r="S205" s="526"/>
      <c r="T205" s="225" t="s">
        <v>1222</v>
      </c>
      <c r="U205" s="27" t="s">
        <v>10</v>
      </c>
    </row>
    <row r="206" spans="1:21" s="4" customFormat="1" ht="21" customHeight="1">
      <c r="A206" s="518"/>
      <c r="B206" s="408"/>
      <c r="C206" s="408"/>
      <c r="D206" s="408"/>
      <c r="E206" s="460"/>
      <c r="F206" s="460"/>
      <c r="G206" s="460"/>
      <c r="H206" s="460"/>
      <c r="I206" s="463"/>
      <c r="J206" s="463"/>
      <c r="K206" s="463"/>
      <c r="L206" s="463"/>
      <c r="M206" s="463"/>
      <c r="N206" s="463"/>
      <c r="O206" s="463"/>
      <c r="P206" s="506"/>
      <c r="Q206" s="523"/>
      <c r="R206" s="532"/>
      <c r="S206" s="526"/>
      <c r="T206" s="225" t="s">
        <v>1223</v>
      </c>
      <c r="U206" s="27" t="s">
        <v>56</v>
      </c>
    </row>
    <row r="207" spans="1:21" s="4" customFormat="1" ht="21" customHeight="1">
      <c r="A207" s="518"/>
      <c r="B207" s="408"/>
      <c r="C207" s="408"/>
      <c r="D207" s="408"/>
      <c r="E207" s="460"/>
      <c r="F207" s="460"/>
      <c r="G207" s="460"/>
      <c r="H207" s="460"/>
      <c r="I207" s="463"/>
      <c r="J207" s="463"/>
      <c r="K207" s="463"/>
      <c r="L207" s="463"/>
      <c r="M207" s="463"/>
      <c r="N207" s="463"/>
      <c r="O207" s="463"/>
      <c r="P207" s="506"/>
      <c r="Q207" s="523"/>
      <c r="R207" s="532"/>
      <c r="S207" s="526"/>
      <c r="T207" s="225" t="s">
        <v>1224</v>
      </c>
      <c r="U207" s="27" t="s">
        <v>8</v>
      </c>
    </row>
    <row r="208" spans="1:21" s="4" customFormat="1" ht="21" customHeight="1" thickBot="1">
      <c r="A208" s="529"/>
      <c r="B208" s="409"/>
      <c r="C208" s="409"/>
      <c r="D208" s="409"/>
      <c r="E208" s="461"/>
      <c r="F208" s="461"/>
      <c r="G208" s="461"/>
      <c r="H208" s="461"/>
      <c r="I208" s="466"/>
      <c r="J208" s="466"/>
      <c r="K208" s="466"/>
      <c r="L208" s="466"/>
      <c r="M208" s="466"/>
      <c r="N208" s="466"/>
      <c r="O208" s="466"/>
      <c r="P208" s="512"/>
      <c r="Q208" s="524"/>
      <c r="R208" s="533"/>
      <c r="S208" s="527"/>
      <c r="T208" s="224" t="s">
        <v>1225</v>
      </c>
      <c r="U208" s="28" t="s">
        <v>24</v>
      </c>
    </row>
    <row r="209" spans="1:21" s="4" customFormat="1" ht="21" customHeight="1">
      <c r="A209" s="546" t="s">
        <v>1226</v>
      </c>
      <c r="B209" s="408" t="s">
        <v>93</v>
      </c>
      <c r="C209" s="408"/>
      <c r="D209" s="408" t="s">
        <v>999</v>
      </c>
      <c r="E209" s="462">
        <v>172</v>
      </c>
      <c r="F209" s="462">
        <v>128</v>
      </c>
      <c r="G209" s="462"/>
      <c r="H209" s="462"/>
      <c r="I209" s="459"/>
      <c r="J209" s="459"/>
      <c r="K209" s="459"/>
      <c r="L209" s="459"/>
      <c r="M209" s="459"/>
      <c r="N209" s="459"/>
      <c r="O209" s="459"/>
      <c r="P209" s="462">
        <f t="shared" ref="P209" si="20">SUM(E209:O209)</f>
        <v>300</v>
      </c>
      <c r="Q209" s="522">
        <v>18.95</v>
      </c>
      <c r="R209" s="531">
        <v>0.8</v>
      </c>
      <c r="S209" s="525">
        <f t="shared" ref="S209" si="21">+((P209*Q209)+(P214*Q214))*(1-R209)</f>
        <v>2208.1599999999994</v>
      </c>
      <c r="T209" s="226" t="s">
        <v>1227</v>
      </c>
      <c r="U209" s="29">
        <v>4</v>
      </c>
    </row>
    <row r="210" spans="1:21" s="4" customFormat="1" ht="21" customHeight="1">
      <c r="A210" s="518"/>
      <c r="B210" s="408"/>
      <c r="C210" s="408"/>
      <c r="D210" s="408"/>
      <c r="E210" s="463"/>
      <c r="F210" s="463"/>
      <c r="G210" s="463"/>
      <c r="H210" s="463"/>
      <c r="I210" s="460"/>
      <c r="J210" s="460"/>
      <c r="K210" s="460"/>
      <c r="L210" s="460"/>
      <c r="M210" s="460"/>
      <c r="N210" s="460"/>
      <c r="O210" s="460"/>
      <c r="P210" s="506"/>
      <c r="Q210" s="523"/>
      <c r="R210" s="532"/>
      <c r="S210" s="526"/>
      <c r="T210" s="225" t="s">
        <v>1228</v>
      </c>
      <c r="U210" s="27" t="s">
        <v>210</v>
      </c>
    </row>
    <row r="211" spans="1:21" s="4" customFormat="1" ht="21" customHeight="1">
      <c r="A211" s="518"/>
      <c r="B211" s="408"/>
      <c r="C211" s="408"/>
      <c r="D211" s="408"/>
      <c r="E211" s="463"/>
      <c r="F211" s="463"/>
      <c r="G211" s="463"/>
      <c r="H211" s="463"/>
      <c r="I211" s="460"/>
      <c r="J211" s="460"/>
      <c r="K211" s="460"/>
      <c r="L211" s="460"/>
      <c r="M211" s="460"/>
      <c r="N211" s="460"/>
      <c r="O211" s="460"/>
      <c r="P211" s="506"/>
      <c r="Q211" s="523"/>
      <c r="R211" s="532"/>
      <c r="S211" s="526"/>
      <c r="T211" s="225" t="s">
        <v>1229</v>
      </c>
      <c r="U211" s="27" t="s">
        <v>211</v>
      </c>
    </row>
    <row r="212" spans="1:21" s="4" customFormat="1" ht="21" customHeight="1">
      <c r="A212" s="518"/>
      <c r="B212" s="408"/>
      <c r="C212" s="408"/>
      <c r="D212" s="408"/>
      <c r="E212" s="463"/>
      <c r="F212" s="463"/>
      <c r="G212" s="463"/>
      <c r="H212" s="463"/>
      <c r="I212" s="460"/>
      <c r="J212" s="460"/>
      <c r="K212" s="460"/>
      <c r="L212" s="460"/>
      <c r="M212" s="460"/>
      <c r="N212" s="460"/>
      <c r="O212" s="460"/>
      <c r="P212" s="506"/>
      <c r="Q212" s="523"/>
      <c r="R212" s="532"/>
      <c r="S212" s="526"/>
      <c r="T212" s="225" t="s">
        <v>1230</v>
      </c>
      <c r="U212" s="27" t="s">
        <v>212</v>
      </c>
    </row>
    <row r="213" spans="1:21" s="4" customFormat="1" ht="21" customHeight="1">
      <c r="A213" s="519"/>
      <c r="B213" s="408"/>
      <c r="C213" s="408"/>
      <c r="D213" s="408"/>
      <c r="E213" s="464"/>
      <c r="F213" s="464"/>
      <c r="G213" s="464"/>
      <c r="H213" s="464"/>
      <c r="I213" s="465"/>
      <c r="J213" s="465"/>
      <c r="K213" s="465"/>
      <c r="L213" s="465"/>
      <c r="M213" s="465"/>
      <c r="N213" s="465"/>
      <c r="O213" s="465"/>
      <c r="P213" s="507"/>
      <c r="Q213" s="530"/>
      <c r="R213" s="532"/>
      <c r="S213" s="526"/>
      <c r="T213" s="225" t="s">
        <v>1231</v>
      </c>
      <c r="U213" s="27" t="s">
        <v>13</v>
      </c>
    </row>
    <row r="214" spans="1:21" s="4" customFormat="1" ht="21" customHeight="1">
      <c r="A214" s="528" t="s">
        <v>1232</v>
      </c>
      <c r="B214" s="408"/>
      <c r="C214" s="408"/>
      <c r="D214" s="408"/>
      <c r="E214" s="459"/>
      <c r="F214" s="459"/>
      <c r="G214" s="459"/>
      <c r="H214" s="459"/>
      <c r="I214" s="462">
        <v>28</v>
      </c>
      <c r="J214" s="462">
        <v>167</v>
      </c>
      <c r="K214" s="462"/>
      <c r="L214" s="462">
        <v>10</v>
      </c>
      <c r="M214" s="462">
        <v>39</v>
      </c>
      <c r="N214" s="462"/>
      <c r="O214" s="462"/>
      <c r="P214" s="462">
        <f>SUM(I214:O214)</f>
        <v>244</v>
      </c>
      <c r="Q214" s="522">
        <v>21.95</v>
      </c>
      <c r="R214" s="532"/>
      <c r="S214" s="526"/>
      <c r="T214" s="225" t="s">
        <v>1233</v>
      </c>
      <c r="U214" s="27" t="s">
        <v>12</v>
      </c>
    </row>
    <row r="215" spans="1:21" s="4" customFormat="1" ht="21" customHeight="1">
      <c r="A215" s="518"/>
      <c r="B215" s="408"/>
      <c r="C215" s="408"/>
      <c r="D215" s="408"/>
      <c r="E215" s="460"/>
      <c r="F215" s="460"/>
      <c r="G215" s="460"/>
      <c r="H215" s="460"/>
      <c r="I215" s="463"/>
      <c r="J215" s="463"/>
      <c r="K215" s="463"/>
      <c r="L215" s="463"/>
      <c r="M215" s="463"/>
      <c r="N215" s="463"/>
      <c r="O215" s="463"/>
      <c r="P215" s="506"/>
      <c r="Q215" s="523"/>
      <c r="R215" s="532"/>
      <c r="S215" s="526"/>
      <c r="T215" s="225" t="s">
        <v>1234</v>
      </c>
      <c r="U215" s="27" t="s">
        <v>11</v>
      </c>
    </row>
    <row r="216" spans="1:21" s="4" customFormat="1" ht="21" customHeight="1">
      <c r="A216" s="518"/>
      <c r="B216" s="408"/>
      <c r="C216" s="408"/>
      <c r="D216" s="408"/>
      <c r="E216" s="460"/>
      <c r="F216" s="460"/>
      <c r="G216" s="460"/>
      <c r="H216" s="460"/>
      <c r="I216" s="463"/>
      <c r="J216" s="463"/>
      <c r="K216" s="463"/>
      <c r="L216" s="463"/>
      <c r="M216" s="463"/>
      <c r="N216" s="463"/>
      <c r="O216" s="463"/>
      <c r="P216" s="506"/>
      <c r="Q216" s="523"/>
      <c r="R216" s="532"/>
      <c r="S216" s="526"/>
      <c r="T216" s="225" t="s">
        <v>1235</v>
      </c>
      <c r="U216" s="27" t="s">
        <v>10</v>
      </c>
    </row>
    <row r="217" spans="1:21" s="4" customFormat="1" ht="21" customHeight="1">
      <c r="A217" s="518"/>
      <c r="B217" s="408"/>
      <c r="C217" s="408"/>
      <c r="D217" s="408"/>
      <c r="E217" s="460"/>
      <c r="F217" s="460"/>
      <c r="G217" s="460"/>
      <c r="H217" s="460"/>
      <c r="I217" s="463"/>
      <c r="J217" s="463"/>
      <c r="K217" s="463"/>
      <c r="L217" s="463"/>
      <c r="M217" s="463"/>
      <c r="N217" s="463"/>
      <c r="O217" s="463"/>
      <c r="P217" s="506"/>
      <c r="Q217" s="523"/>
      <c r="R217" s="532"/>
      <c r="S217" s="526"/>
      <c r="T217" s="225" t="s">
        <v>1236</v>
      </c>
      <c r="U217" s="27" t="s">
        <v>56</v>
      </c>
    </row>
    <row r="218" spans="1:21" s="4" customFormat="1" ht="21" customHeight="1">
      <c r="A218" s="518"/>
      <c r="B218" s="408"/>
      <c r="C218" s="408"/>
      <c r="D218" s="408"/>
      <c r="E218" s="460"/>
      <c r="F218" s="460"/>
      <c r="G218" s="460"/>
      <c r="H218" s="460"/>
      <c r="I218" s="463"/>
      <c r="J218" s="463"/>
      <c r="K218" s="463"/>
      <c r="L218" s="463"/>
      <c r="M218" s="463"/>
      <c r="N218" s="463"/>
      <c r="O218" s="463"/>
      <c r="P218" s="506"/>
      <c r="Q218" s="523"/>
      <c r="R218" s="532"/>
      <c r="S218" s="526"/>
      <c r="T218" s="225" t="s">
        <v>1237</v>
      </c>
      <c r="U218" s="27" t="s">
        <v>8</v>
      </c>
    </row>
    <row r="219" spans="1:21" s="4" customFormat="1" ht="21" customHeight="1" thickBot="1">
      <c r="A219" s="529"/>
      <c r="B219" s="409"/>
      <c r="C219" s="409"/>
      <c r="D219" s="409"/>
      <c r="E219" s="461"/>
      <c r="F219" s="461"/>
      <c r="G219" s="461"/>
      <c r="H219" s="461"/>
      <c r="I219" s="466"/>
      <c r="J219" s="466"/>
      <c r="K219" s="466"/>
      <c r="L219" s="466"/>
      <c r="M219" s="466"/>
      <c r="N219" s="466"/>
      <c r="O219" s="466"/>
      <c r="P219" s="512"/>
      <c r="Q219" s="524"/>
      <c r="R219" s="533"/>
      <c r="S219" s="527"/>
      <c r="T219" s="224" t="s">
        <v>1238</v>
      </c>
      <c r="U219" s="28" t="s">
        <v>24</v>
      </c>
    </row>
    <row r="220" spans="1:21" s="4" customFormat="1" ht="21" customHeight="1">
      <c r="A220" s="546" t="s">
        <v>1239</v>
      </c>
      <c r="B220" s="408" t="s">
        <v>104</v>
      </c>
      <c r="C220" s="408"/>
      <c r="D220" s="408" t="s">
        <v>999</v>
      </c>
      <c r="E220" s="462">
        <v>211</v>
      </c>
      <c r="F220" s="462">
        <v>23</v>
      </c>
      <c r="G220" s="462"/>
      <c r="H220" s="462">
        <v>47</v>
      </c>
      <c r="I220" s="459"/>
      <c r="J220" s="459"/>
      <c r="K220" s="459"/>
      <c r="L220" s="459"/>
      <c r="M220" s="459"/>
      <c r="N220" s="459"/>
      <c r="O220" s="459"/>
      <c r="P220" s="462">
        <f t="shared" ref="P220" si="22">SUM(E220:O220)</f>
        <v>281</v>
      </c>
      <c r="Q220" s="522">
        <v>18.95</v>
      </c>
      <c r="R220" s="531">
        <v>0.8</v>
      </c>
      <c r="S220" s="525">
        <f t="shared" ref="S220" si="23">+((P220*Q220)+(P225*Q225))*(1-R220)</f>
        <v>5086.2299999999996</v>
      </c>
      <c r="T220" s="226" t="s">
        <v>1240</v>
      </c>
      <c r="U220" s="29">
        <v>4</v>
      </c>
    </row>
    <row r="221" spans="1:21" s="4" customFormat="1" ht="21" customHeight="1">
      <c r="A221" s="518"/>
      <c r="B221" s="408"/>
      <c r="C221" s="408"/>
      <c r="D221" s="408"/>
      <c r="E221" s="463"/>
      <c r="F221" s="463"/>
      <c r="G221" s="463"/>
      <c r="H221" s="463"/>
      <c r="I221" s="460"/>
      <c r="J221" s="460"/>
      <c r="K221" s="460"/>
      <c r="L221" s="460"/>
      <c r="M221" s="460"/>
      <c r="N221" s="460"/>
      <c r="O221" s="460"/>
      <c r="P221" s="506"/>
      <c r="Q221" s="523"/>
      <c r="R221" s="532"/>
      <c r="S221" s="526"/>
      <c r="T221" s="225" t="s">
        <v>1241</v>
      </c>
      <c r="U221" s="27" t="s">
        <v>210</v>
      </c>
    </row>
    <row r="222" spans="1:21" s="4" customFormat="1" ht="21" customHeight="1">
      <c r="A222" s="518"/>
      <c r="B222" s="408"/>
      <c r="C222" s="408"/>
      <c r="D222" s="408"/>
      <c r="E222" s="463"/>
      <c r="F222" s="463"/>
      <c r="G222" s="463"/>
      <c r="H222" s="463"/>
      <c r="I222" s="460"/>
      <c r="J222" s="460"/>
      <c r="K222" s="460"/>
      <c r="L222" s="460"/>
      <c r="M222" s="460"/>
      <c r="N222" s="460"/>
      <c r="O222" s="460"/>
      <c r="P222" s="506"/>
      <c r="Q222" s="523"/>
      <c r="R222" s="532"/>
      <c r="S222" s="526"/>
      <c r="T222" s="225" t="s">
        <v>1242</v>
      </c>
      <c r="U222" s="27" t="s">
        <v>211</v>
      </c>
    </row>
    <row r="223" spans="1:21" s="4" customFormat="1" ht="21" customHeight="1">
      <c r="A223" s="518"/>
      <c r="B223" s="408"/>
      <c r="C223" s="408"/>
      <c r="D223" s="408"/>
      <c r="E223" s="463"/>
      <c r="F223" s="463"/>
      <c r="G223" s="463"/>
      <c r="H223" s="463"/>
      <c r="I223" s="460"/>
      <c r="J223" s="460"/>
      <c r="K223" s="460"/>
      <c r="L223" s="460"/>
      <c r="M223" s="460"/>
      <c r="N223" s="460"/>
      <c r="O223" s="460"/>
      <c r="P223" s="506"/>
      <c r="Q223" s="523"/>
      <c r="R223" s="532"/>
      <c r="S223" s="526"/>
      <c r="T223" s="225" t="s">
        <v>1243</v>
      </c>
      <c r="U223" s="27" t="s">
        <v>212</v>
      </c>
    </row>
    <row r="224" spans="1:21" s="4" customFormat="1" ht="21" customHeight="1">
      <c r="A224" s="519"/>
      <c r="B224" s="408"/>
      <c r="C224" s="408"/>
      <c r="D224" s="408"/>
      <c r="E224" s="464"/>
      <c r="F224" s="464"/>
      <c r="G224" s="464"/>
      <c r="H224" s="464"/>
      <c r="I224" s="465"/>
      <c r="J224" s="465"/>
      <c r="K224" s="465"/>
      <c r="L224" s="465"/>
      <c r="M224" s="465"/>
      <c r="N224" s="465"/>
      <c r="O224" s="465"/>
      <c r="P224" s="507"/>
      <c r="Q224" s="530"/>
      <c r="R224" s="532"/>
      <c r="S224" s="526"/>
      <c r="T224" s="225" t="s">
        <v>1244</v>
      </c>
      <c r="U224" s="27" t="s">
        <v>13</v>
      </c>
    </row>
    <row r="225" spans="1:21" s="4" customFormat="1" ht="21" customHeight="1">
      <c r="A225" s="528" t="s">
        <v>1245</v>
      </c>
      <c r="B225" s="408"/>
      <c r="C225" s="408"/>
      <c r="D225" s="408"/>
      <c r="E225" s="459"/>
      <c r="F225" s="459"/>
      <c r="G225" s="459"/>
      <c r="H225" s="459"/>
      <c r="I225" s="462">
        <v>248</v>
      </c>
      <c r="J225" s="462">
        <v>227</v>
      </c>
      <c r="K225" s="462">
        <v>176</v>
      </c>
      <c r="L225" s="462">
        <v>175</v>
      </c>
      <c r="M225" s="462">
        <v>90</v>
      </c>
      <c r="N225" s="462"/>
      <c r="O225" s="462"/>
      <c r="P225" s="462">
        <f>SUM(I225:O225)</f>
        <v>916</v>
      </c>
      <c r="Q225" s="522">
        <v>21.95</v>
      </c>
      <c r="R225" s="532"/>
      <c r="S225" s="526"/>
      <c r="T225" s="225" t="s">
        <v>1246</v>
      </c>
      <c r="U225" s="27" t="s">
        <v>12</v>
      </c>
    </row>
    <row r="226" spans="1:21" s="4" customFormat="1" ht="21" customHeight="1">
      <c r="A226" s="518"/>
      <c r="B226" s="408"/>
      <c r="C226" s="408"/>
      <c r="D226" s="408"/>
      <c r="E226" s="460"/>
      <c r="F226" s="460"/>
      <c r="G226" s="460"/>
      <c r="H226" s="460"/>
      <c r="I226" s="463"/>
      <c r="J226" s="463"/>
      <c r="K226" s="463"/>
      <c r="L226" s="463"/>
      <c r="M226" s="463"/>
      <c r="N226" s="463"/>
      <c r="O226" s="463"/>
      <c r="P226" s="506"/>
      <c r="Q226" s="523"/>
      <c r="R226" s="532"/>
      <c r="S226" s="526"/>
      <c r="T226" s="225" t="s">
        <v>1247</v>
      </c>
      <c r="U226" s="27" t="s">
        <v>11</v>
      </c>
    </row>
    <row r="227" spans="1:21" s="4" customFormat="1" ht="21" customHeight="1">
      <c r="A227" s="518"/>
      <c r="B227" s="408"/>
      <c r="C227" s="408"/>
      <c r="D227" s="408"/>
      <c r="E227" s="460"/>
      <c r="F227" s="460"/>
      <c r="G227" s="460"/>
      <c r="H227" s="460"/>
      <c r="I227" s="463"/>
      <c r="J227" s="463"/>
      <c r="K227" s="463"/>
      <c r="L227" s="463"/>
      <c r="M227" s="463"/>
      <c r="N227" s="463"/>
      <c r="O227" s="463"/>
      <c r="P227" s="506"/>
      <c r="Q227" s="523"/>
      <c r="R227" s="532"/>
      <c r="S227" s="526"/>
      <c r="T227" s="225" t="s">
        <v>1248</v>
      </c>
      <c r="U227" s="27" t="s">
        <v>10</v>
      </c>
    </row>
    <row r="228" spans="1:21" s="4" customFormat="1" ht="21" customHeight="1">
      <c r="A228" s="518"/>
      <c r="B228" s="408"/>
      <c r="C228" s="408"/>
      <c r="D228" s="408"/>
      <c r="E228" s="460"/>
      <c r="F228" s="460"/>
      <c r="G228" s="460"/>
      <c r="H228" s="460"/>
      <c r="I228" s="463"/>
      <c r="J228" s="463"/>
      <c r="K228" s="463"/>
      <c r="L228" s="463"/>
      <c r="M228" s="463"/>
      <c r="N228" s="463"/>
      <c r="O228" s="463"/>
      <c r="P228" s="506"/>
      <c r="Q228" s="523"/>
      <c r="R228" s="532"/>
      <c r="S228" s="526"/>
      <c r="T228" s="225" t="s">
        <v>1249</v>
      </c>
      <c r="U228" s="27" t="s">
        <v>56</v>
      </c>
    </row>
    <row r="229" spans="1:21" s="4" customFormat="1" ht="21" customHeight="1">
      <c r="A229" s="518"/>
      <c r="B229" s="408"/>
      <c r="C229" s="408"/>
      <c r="D229" s="408"/>
      <c r="E229" s="460"/>
      <c r="F229" s="460"/>
      <c r="G229" s="460"/>
      <c r="H229" s="460"/>
      <c r="I229" s="463"/>
      <c r="J229" s="463"/>
      <c r="K229" s="463"/>
      <c r="L229" s="463"/>
      <c r="M229" s="463"/>
      <c r="N229" s="463"/>
      <c r="O229" s="463"/>
      <c r="P229" s="506"/>
      <c r="Q229" s="523"/>
      <c r="R229" s="532"/>
      <c r="S229" s="526"/>
      <c r="T229" s="225" t="s">
        <v>1250</v>
      </c>
      <c r="U229" s="27" t="s">
        <v>8</v>
      </c>
    </row>
    <row r="230" spans="1:21" s="4" customFormat="1" ht="21" customHeight="1" thickBot="1">
      <c r="A230" s="529"/>
      <c r="B230" s="409"/>
      <c r="C230" s="409"/>
      <c r="D230" s="409"/>
      <c r="E230" s="461"/>
      <c r="F230" s="461"/>
      <c r="G230" s="461"/>
      <c r="H230" s="461"/>
      <c r="I230" s="466"/>
      <c r="J230" s="466"/>
      <c r="K230" s="466"/>
      <c r="L230" s="466"/>
      <c r="M230" s="466"/>
      <c r="N230" s="466"/>
      <c r="O230" s="466"/>
      <c r="P230" s="512"/>
      <c r="Q230" s="524"/>
      <c r="R230" s="533"/>
      <c r="S230" s="527"/>
      <c r="T230" s="224" t="s">
        <v>1251</v>
      </c>
      <c r="U230" s="28" t="s">
        <v>24</v>
      </c>
    </row>
    <row r="231" spans="1:21" s="4" customFormat="1" ht="21" customHeight="1">
      <c r="A231" s="546" t="s">
        <v>1252</v>
      </c>
      <c r="B231" s="408" t="s">
        <v>99</v>
      </c>
      <c r="C231" s="408"/>
      <c r="D231" s="408" t="s">
        <v>999</v>
      </c>
      <c r="E231" s="462">
        <v>14</v>
      </c>
      <c r="F231" s="462">
        <v>50</v>
      </c>
      <c r="G231" s="462"/>
      <c r="H231" s="462">
        <v>22</v>
      </c>
      <c r="I231" s="459"/>
      <c r="J231" s="459"/>
      <c r="K231" s="459"/>
      <c r="L231" s="459"/>
      <c r="M231" s="459"/>
      <c r="N231" s="459"/>
      <c r="O231" s="459"/>
      <c r="P231" s="462">
        <f t="shared" ref="P231" si="24">SUM(E231:O231)</f>
        <v>86</v>
      </c>
      <c r="Q231" s="522">
        <v>18.95</v>
      </c>
      <c r="R231" s="531">
        <v>0.8</v>
      </c>
      <c r="S231" s="525">
        <f t="shared" ref="S231" si="25">+((P231*Q231)+(P236*Q236))*(1-R231)</f>
        <v>532.26999999999987</v>
      </c>
      <c r="T231" s="226" t="s">
        <v>1240</v>
      </c>
      <c r="U231" s="29">
        <v>4</v>
      </c>
    </row>
    <row r="232" spans="1:21" s="4" customFormat="1" ht="21" customHeight="1">
      <c r="A232" s="518"/>
      <c r="B232" s="408"/>
      <c r="C232" s="408"/>
      <c r="D232" s="408"/>
      <c r="E232" s="463"/>
      <c r="F232" s="463"/>
      <c r="G232" s="463"/>
      <c r="H232" s="463"/>
      <c r="I232" s="460"/>
      <c r="J232" s="460"/>
      <c r="K232" s="460"/>
      <c r="L232" s="460"/>
      <c r="M232" s="460"/>
      <c r="N232" s="460"/>
      <c r="O232" s="460"/>
      <c r="P232" s="506"/>
      <c r="Q232" s="523"/>
      <c r="R232" s="532"/>
      <c r="S232" s="526"/>
      <c r="T232" s="225" t="s">
        <v>1241</v>
      </c>
      <c r="U232" s="27" t="s">
        <v>210</v>
      </c>
    </row>
    <row r="233" spans="1:21" s="4" customFormat="1" ht="21" customHeight="1">
      <c r="A233" s="518"/>
      <c r="B233" s="408"/>
      <c r="C233" s="408"/>
      <c r="D233" s="408"/>
      <c r="E233" s="463"/>
      <c r="F233" s="463"/>
      <c r="G233" s="463"/>
      <c r="H233" s="463"/>
      <c r="I233" s="460"/>
      <c r="J233" s="460"/>
      <c r="K233" s="460"/>
      <c r="L233" s="460"/>
      <c r="M233" s="460"/>
      <c r="N233" s="460"/>
      <c r="O233" s="460"/>
      <c r="P233" s="506"/>
      <c r="Q233" s="523"/>
      <c r="R233" s="532"/>
      <c r="S233" s="526"/>
      <c r="T233" s="225" t="s">
        <v>1242</v>
      </c>
      <c r="U233" s="27" t="s">
        <v>211</v>
      </c>
    </row>
    <row r="234" spans="1:21" s="4" customFormat="1" ht="21" customHeight="1">
      <c r="A234" s="518"/>
      <c r="B234" s="408"/>
      <c r="C234" s="408"/>
      <c r="D234" s="408"/>
      <c r="E234" s="463"/>
      <c r="F234" s="463"/>
      <c r="G234" s="463"/>
      <c r="H234" s="463"/>
      <c r="I234" s="460"/>
      <c r="J234" s="460"/>
      <c r="K234" s="460"/>
      <c r="L234" s="460"/>
      <c r="M234" s="460"/>
      <c r="N234" s="460"/>
      <c r="O234" s="460"/>
      <c r="P234" s="506"/>
      <c r="Q234" s="523"/>
      <c r="R234" s="532"/>
      <c r="S234" s="526"/>
      <c r="T234" s="225" t="s">
        <v>1243</v>
      </c>
      <c r="U234" s="27" t="s">
        <v>212</v>
      </c>
    </row>
    <row r="235" spans="1:21" s="4" customFormat="1" ht="21" customHeight="1">
      <c r="A235" s="519"/>
      <c r="B235" s="408"/>
      <c r="C235" s="408"/>
      <c r="D235" s="408"/>
      <c r="E235" s="464"/>
      <c r="F235" s="464"/>
      <c r="G235" s="464"/>
      <c r="H235" s="464"/>
      <c r="I235" s="465"/>
      <c r="J235" s="465"/>
      <c r="K235" s="465"/>
      <c r="L235" s="465"/>
      <c r="M235" s="465"/>
      <c r="N235" s="465"/>
      <c r="O235" s="465"/>
      <c r="P235" s="507"/>
      <c r="Q235" s="530"/>
      <c r="R235" s="532"/>
      <c r="S235" s="526"/>
      <c r="T235" s="225" t="s">
        <v>1244</v>
      </c>
      <c r="U235" s="27" t="s">
        <v>13</v>
      </c>
    </row>
    <row r="236" spans="1:21" s="4" customFormat="1" ht="21" customHeight="1">
      <c r="A236" s="528" t="s">
        <v>1253</v>
      </c>
      <c r="B236" s="408"/>
      <c r="C236" s="408"/>
      <c r="D236" s="408"/>
      <c r="E236" s="459"/>
      <c r="F236" s="459"/>
      <c r="G236" s="459"/>
      <c r="H236" s="459"/>
      <c r="I236" s="462">
        <v>21</v>
      </c>
      <c r="J236" s="462"/>
      <c r="K236" s="462">
        <v>26</v>
      </c>
      <c r="L236" s="462"/>
      <c r="M236" s="462"/>
      <c r="N236" s="462"/>
      <c r="O236" s="462"/>
      <c r="P236" s="462">
        <f>SUM(I236:O236)</f>
        <v>47</v>
      </c>
      <c r="Q236" s="522">
        <v>21.95</v>
      </c>
      <c r="R236" s="532"/>
      <c r="S236" s="526"/>
      <c r="T236" s="225" t="s">
        <v>1246</v>
      </c>
      <c r="U236" s="27" t="s">
        <v>12</v>
      </c>
    </row>
    <row r="237" spans="1:21" s="4" customFormat="1" ht="21" customHeight="1">
      <c r="A237" s="518"/>
      <c r="B237" s="408"/>
      <c r="C237" s="408"/>
      <c r="D237" s="408"/>
      <c r="E237" s="460"/>
      <c r="F237" s="460"/>
      <c r="G237" s="460"/>
      <c r="H237" s="460"/>
      <c r="I237" s="463"/>
      <c r="J237" s="463"/>
      <c r="K237" s="463"/>
      <c r="L237" s="463"/>
      <c r="M237" s="463"/>
      <c r="N237" s="463"/>
      <c r="O237" s="463"/>
      <c r="P237" s="506"/>
      <c r="Q237" s="523"/>
      <c r="R237" s="532"/>
      <c r="S237" s="526"/>
      <c r="T237" s="225" t="s">
        <v>1247</v>
      </c>
      <c r="U237" s="27" t="s">
        <v>11</v>
      </c>
    </row>
    <row r="238" spans="1:21" s="4" customFormat="1" ht="21" customHeight="1">
      <c r="A238" s="518"/>
      <c r="B238" s="408"/>
      <c r="C238" s="408"/>
      <c r="D238" s="408"/>
      <c r="E238" s="460"/>
      <c r="F238" s="460"/>
      <c r="G238" s="460"/>
      <c r="H238" s="460"/>
      <c r="I238" s="463"/>
      <c r="J238" s="463"/>
      <c r="K238" s="463"/>
      <c r="L238" s="463"/>
      <c r="M238" s="463"/>
      <c r="N238" s="463"/>
      <c r="O238" s="463"/>
      <c r="P238" s="506"/>
      <c r="Q238" s="523"/>
      <c r="R238" s="532"/>
      <c r="S238" s="526"/>
      <c r="T238" s="225" t="s">
        <v>1248</v>
      </c>
      <c r="U238" s="27" t="s">
        <v>10</v>
      </c>
    </row>
    <row r="239" spans="1:21" s="4" customFormat="1" ht="21" customHeight="1">
      <c r="A239" s="518"/>
      <c r="B239" s="408"/>
      <c r="C239" s="408"/>
      <c r="D239" s="408"/>
      <c r="E239" s="460"/>
      <c r="F239" s="460"/>
      <c r="G239" s="460"/>
      <c r="H239" s="460"/>
      <c r="I239" s="463"/>
      <c r="J239" s="463"/>
      <c r="K239" s="463"/>
      <c r="L239" s="463"/>
      <c r="M239" s="463"/>
      <c r="N239" s="463"/>
      <c r="O239" s="463"/>
      <c r="P239" s="506"/>
      <c r="Q239" s="523"/>
      <c r="R239" s="532"/>
      <c r="S239" s="526"/>
      <c r="T239" s="225" t="s">
        <v>1249</v>
      </c>
      <c r="U239" s="27" t="s">
        <v>56</v>
      </c>
    </row>
    <row r="240" spans="1:21" s="4" customFormat="1" ht="21" customHeight="1">
      <c r="A240" s="518"/>
      <c r="B240" s="408"/>
      <c r="C240" s="408"/>
      <c r="D240" s="408"/>
      <c r="E240" s="460"/>
      <c r="F240" s="460"/>
      <c r="G240" s="460"/>
      <c r="H240" s="460"/>
      <c r="I240" s="463"/>
      <c r="J240" s="463"/>
      <c r="K240" s="463"/>
      <c r="L240" s="463"/>
      <c r="M240" s="463"/>
      <c r="N240" s="463"/>
      <c r="O240" s="463"/>
      <c r="P240" s="506"/>
      <c r="Q240" s="523"/>
      <c r="R240" s="532"/>
      <c r="S240" s="526"/>
      <c r="T240" s="225" t="s">
        <v>1250</v>
      </c>
      <c r="U240" s="27" t="s">
        <v>8</v>
      </c>
    </row>
    <row r="241" spans="1:21" s="4" customFormat="1" ht="21" customHeight="1" thickBot="1">
      <c r="A241" s="529"/>
      <c r="B241" s="409"/>
      <c r="C241" s="409"/>
      <c r="D241" s="409"/>
      <c r="E241" s="461"/>
      <c r="F241" s="461"/>
      <c r="G241" s="461"/>
      <c r="H241" s="461"/>
      <c r="I241" s="466"/>
      <c r="J241" s="466"/>
      <c r="K241" s="466"/>
      <c r="L241" s="466"/>
      <c r="M241" s="466"/>
      <c r="N241" s="466"/>
      <c r="O241" s="466"/>
      <c r="P241" s="512"/>
      <c r="Q241" s="524"/>
      <c r="R241" s="533"/>
      <c r="S241" s="527"/>
      <c r="T241" s="224" t="s">
        <v>1251</v>
      </c>
      <c r="U241" s="28" t="s">
        <v>24</v>
      </c>
    </row>
    <row r="242" spans="1:21" s="4" customFormat="1" ht="22.5" customHeight="1">
      <c r="A242" s="395" t="s">
        <v>1254</v>
      </c>
      <c r="B242" s="391"/>
      <c r="C242" s="391"/>
      <c r="D242" s="391"/>
      <c r="E242" s="542"/>
      <c r="F242" s="542"/>
      <c r="G242" s="542"/>
      <c r="H242" s="542"/>
      <c r="I242" s="542"/>
      <c r="J242" s="542"/>
      <c r="K242" s="542"/>
      <c r="L242" s="542"/>
      <c r="M242" s="542"/>
      <c r="N242" s="542"/>
      <c r="O242" s="542"/>
      <c r="P242" s="542"/>
      <c r="Q242" s="542"/>
      <c r="R242" s="233"/>
      <c r="S242" s="234"/>
      <c r="T242" s="230"/>
      <c r="U242" s="231"/>
    </row>
    <row r="243" spans="1:21" s="31" customFormat="1" ht="11.25" customHeight="1">
      <c r="A243" s="339" t="s">
        <v>19</v>
      </c>
      <c r="B243" s="328" t="s">
        <v>91</v>
      </c>
      <c r="C243" s="328" t="s">
        <v>18</v>
      </c>
      <c r="D243" s="328" t="s">
        <v>17</v>
      </c>
      <c r="E243" s="328">
        <v>4</v>
      </c>
      <c r="F243" s="544" t="s">
        <v>16</v>
      </c>
      <c r="G243" s="544" t="s">
        <v>15</v>
      </c>
      <c r="H243" s="544" t="s">
        <v>14</v>
      </c>
      <c r="I243" s="328" t="s">
        <v>13</v>
      </c>
      <c r="J243" s="328" t="s">
        <v>12</v>
      </c>
      <c r="K243" s="328" t="s">
        <v>11</v>
      </c>
      <c r="L243" s="328" t="s">
        <v>10</v>
      </c>
      <c r="M243" s="328" t="s">
        <v>56</v>
      </c>
      <c r="N243" s="328" t="s">
        <v>8</v>
      </c>
      <c r="O243" s="328" t="s">
        <v>24</v>
      </c>
      <c r="P243" s="328" t="s">
        <v>7</v>
      </c>
      <c r="Q243" s="513" t="s">
        <v>995</v>
      </c>
      <c r="R243" s="467" t="s">
        <v>7</v>
      </c>
      <c r="S243" s="548" t="s">
        <v>7</v>
      </c>
      <c r="T243" s="328" t="s">
        <v>115</v>
      </c>
      <c r="U243" s="549" t="s">
        <v>116</v>
      </c>
    </row>
    <row r="244" spans="1:21" s="31" customFormat="1" ht="11.25" customHeight="1" thickBot="1">
      <c r="A244" s="553"/>
      <c r="B244" s="425"/>
      <c r="C244" s="425"/>
      <c r="D244" s="425"/>
      <c r="E244" s="425"/>
      <c r="F244" s="539"/>
      <c r="G244" s="539"/>
      <c r="H244" s="539"/>
      <c r="I244" s="425"/>
      <c r="J244" s="425"/>
      <c r="K244" s="425"/>
      <c r="L244" s="425"/>
      <c r="M244" s="425"/>
      <c r="N244" s="425"/>
      <c r="O244" s="425"/>
      <c r="P244" s="425"/>
      <c r="Q244" s="514"/>
      <c r="R244" s="552"/>
      <c r="S244" s="545"/>
      <c r="T244" s="425"/>
      <c r="U244" s="550"/>
    </row>
    <row r="245" spans="1:21" s="4" customFormat="1" ht="21" customHeight="1">
      <c r="A245" s="546" t="s">
        <v>1255</v>
      </c>
      <c r="B245" s="407" t="s">
        <v>108</v>
      </c>
      <c r="C245" s="407"/>
      <c r="D245" s="407" t="s">
        <v>999</v>
      </c>
      <c r="E245" s="462">
        <v>20</v>
      </c>
      <c r="F245" s="462">
        <v>200</v>
      </c>
      <c r="G245" s="462"/>
      <c r="H245" s="462">
        <v>98</v>
      </c>
      <c r="I245" s="459"/>
      <c r="J245" s="459"/>
      <c r="K245" s="459"/>
      <c r="L245" s="459"/>
      <c r="M245" s="459"/>
      <c r="N245" s="459"/>
      <c r="O245" s="459"/>
      <c r="P245" s="462">
        <f t="shared" ref="P245" si="26">SUM(E245:O245)</f>
        <v>318</v>
      </c>
      <c r="Q245" s="522">
        <v>20.95</v>
      </c>
      <c r="R245" s="531">
        <v>0.8</v>
      </c>
      <c r="S245" s="525">
        <f>+(P245*Q245+P250*Q250)*(1-R245)</f>
        <v>3214.8899999999994</v>
      </c>
      <c r="T245" s="225" t="s">
        <v>1256</v>
      </c>
      <c r="U245" s="27">
        <v>4</v>
      </c>
    </row>
    <row r="246" spans="1:21" s="4" customFormat="1" ht="21" customHeight="1">
      <c r="A246" s="528"/>
      <c r="B246" s="408"/>
      <c r="C246" s="408"/>
      <c r="D246" s="408"/>
      <c r="E246" s="506"/>
      <c r="F246" s="506"/>
      <c r="G246" s="506"/>
      <c r="H246" s="506"/>
      <c r="I246" s="509"/>
      <c r="J246" s="509"/>
      <c r="K246" s="509"/>
      <c r="L246" s="509"/>
      <c r="M246" s="509"/>
      <c r="N246" s="509"/>
      <c r="O246" s="509"/>
      <c r="P246" s="506"/>
      <c r="Q246" s="523"/>
      <c r="R246" s="532"/>
      <c r="S246" s="526"/>
      <c r="T246" s="225" t="s">
        <v>1257</v>
      </c>
      <c r="U246" s="27" t="s">
        <v>210</v>
      </c>
    </row>
    <row r="247" spans="1:21" s="4" customFormat="1" ht="21" customHeight="1">
      <c r="A247" s="528"/>
      <c r="B247" s="408"/>
      <c r="C247" s="408"/>
      <c r="D247" s="408"/>
      <c r="E247" s="506"/>
      <c r="F247" s="506"/>
      <c r="G247" s="506"/>
      <c r="H247" s="506"/>
      <c r="I247" s="509"/>
      <c r="J247" s="509"/>
      <c r="K247" s="509"/>
      <c r="L247" s="509"/>
      <c r="M247" s="509"/>
      <c r="N247" s="509"/>
      <c r="O247" s="509"/>
      <c r="P247" s="506"/>
      <c r="Q247" s="523"/>
      <c r="R247" s="532"/>
      <c r="S247" s="526"/>
      <c r="T247" s="225" t="s">
        <v>1258</v>
      </c>
      <c r="U247" s="27" t="s">
        <v>211</v>
      </c>
    </row>
    <row r="248" spans="1:21" s="4" customFormat="1" ht="21" customHeight="1">
      <c r="A248" s="528"/>
      <c r="B248" s="408"/>
      <c r="C248" s="408"/>
      <c r="D248" s="408"/>
      <c r="E248" s="506"/>
      <c r="F248" s="506"/>
      <c r="G248" s="506"/>
      <c r="H248" s="506"/>
      <c r="I248" s="509"/>
      <c r="J248" s="509"/>
      <c r="K248" s="509"/>
      <c r="L248" s="509"/>
      <c r="M248" s="509"/>
      <c r="N248" s="509"/>
      <c r="O248" s="509"/>
      <c r="P248" s="506"/>
      <c r="Q248" s="523"/>
      <c r="R248" s="532"/>
      <c r="S248" s="526"/>
      <c r="T248" s="225" t="s">
        <v>1259</v>
      </c>
      <c r="U248" s="27" t="s">
        <v>212</v>
      </c>
    </row>
    <row r="249" spans="1:21" s="4" customFormat="1" ht="21" customHeight="1">
      <c r="A249" s="551"/>
      <c r="B249" s="408"/>
      <c r="C249" s="408"/>
      <c r="D249" s="408"/>
      <c r="E249" s="507"/>
      <c r="F249" s="507"/>
      <c r="G249" s="507"/>
      <c r="H249" s="507"/>
      <c r="I249" s="510"/>
      <c r="J249" s="510"/>
      <c r="K249" s="510"/>
      <c r="L249" s="510"/>
      <c r="M249" s="510"/>
      <c r="N249" s="510"/>
      <c r="O249" s="510"/>
      <c r="P249" s="507"/>
      <c r="Q249" s="530"/>
      <c r="R249" s="532"/>
      <c r="S249" s="526"/>
      <c r="T249" s="225" t="s">
        <v>1260</v>
      </c>
      <c r="U249" s="27" t="s">
        <v>13</v>
      </c>
    </row>
    <row r="250" spans="1:21" s="4" customFormat="1" ht="21" customHeight="1">
      <c r="A250" s="554" t="s">
        <v>1261</v>
      </c>
      <c r="B250" s="408"/>
      <c r="C250" s="408"/>
      <c r="D250" s="408"/>
      <c r="E250" s="459"/>
      <c r="F250" s="459"/>
      <c r="G250" s="459"/>
      <c r="H250" s="459"/>
      <c r="I250" s="462">
        <v>57</v>
      </c>
      <c r="J250" s="462">
        <v>40</v>
      </c>
      <c r="K250" s="462">
        <v>16</v>
      </c>
      <c r="L250" s="462">
        <v>139</v>
      </c>
      <c r="M250" s="462">
        <v>141</v>
      </c>
      <c r="N250" s="462"/>
      <c r="O250" s="462"/>
      <c r="P250" s="462">
        <f>SUM(I250:O250)</f>
        <v>393</v>
      </c>
      <c r="Q250" s="522">
        <v>23.95</v>
      </c>
      <c r="R250" s="532"/>
      <c r="S250" s="526"/>
      <c r="T250" s="225" t="s">
        <v>1262</v>
      </c>
      <c r="U250" s="27" t="s">
        <v>12</v>
      </c>
    </row>
    <row r="251" spans="1:21" s="4" customFormat="1" ht="21" customHeight="1">
      <c r="A251" s="518"/>
      <c r="B251" s="408"/>
      <c r="C251" s="408"/>
      <c r="D251" s="408"/>
      <c r="E251" s="460"/>
      <c r="F251" s="460"/>
      <c r="G251" s="460"/>
      <c r="H251" s="460"/>
      <c r="I251" s="463"/>
      <c r="J251" s="463"/>
      <c r="K251" s="463"/>
      <c r="L251" s="463"/>
      <c r="M251" s="463"/>
      <c r="N251" s="463"/>
      <c r="O251" s="463"/>
      <c r="P251" s="506"/>
      <c r="Q251" s="523"/>
      <c r="R251" s="532"/>
      <c r="S251" s="526"/>
      <c r="T251" s="225" t="s">
        <v>1263</v>
      </c>
      <c r="U251" s="27" t="s">
        <v>11</v>
      </c>
    </row>
    <row r="252" spans="1:21" s="4" customFormat="1" ht="21" customHeight="1">
      <c r="A252" s="518"/>
      <c r="B252" s="408"/>
      <c r="C252" s="408"/>
      <c r="D252" s="408"/>
      <c r="E252" s="460"/>
      <c r="F252" s="460"/>
      <c r="G252" s="460"/>
      <c r="H252" s="460"/>
      <c r="I252" s="463"/>
      <c r="J252" s="463"/>
      <c r="K252" s="463"/>
      <c r="L252" s="463"/>
      <c r="M252" s="463"/>
      <c r="N252" s="463"/>
      <c r="O252" s="463"/>
      <c r="P252" s="506"/>
      <c r="Q252" s="523"/>
      <c r="R252" s="532"/>
      <c r="S252" s="526"/>
      <c r="T252" s="225" t="s">
        <v>1264</v>
      </c>
      <c r="U252" s="27" t="s">
        <v>10</v>
      </c>
    </row>
    <row r="253" spans="1:21" s="4" customFormat="1" ht="21" customHeight="1">
      <c r="A253" s="518"/>
      <c r="B253" s="408"/>
      <c r="C253" s="408"/>
      <c r="D253" s="408"/>
      <c r="E253" s="460"/>
      <c r="F253" s="460"/>
      <c r="G253" s="460"/>
      <c r="H253" s="460"/>
      <c r="I253" s="463"/>
      <c r="J253" s="463"/>
      <c r="K253" s="463"/>
      <c r="L253" s="463"/>
      <c r="M253" s="463"/>
      <c r="N253" s="463"/>
      <c r="O253" s="463"/>
      <c r="P253" s="506"/>
      <c r="Q253" s="523"/>
      <c r="R253" s="532"/>
      <c r="S253" s="526"/>
      <c r="T253" s="225" t="s">
        <v>1265</v>
      </c>
      <c r="U253" s="27" t="s">
        <v>56</v>
      </c>
    </row>
    <row r="254" spans="1:21" s="4" customFormat="1" ht="21" customHeight="1">
      <c r="A254" s="518"/>
      <c r="B254" s="408"/>
      <c r="C254" s="408"/>
      <c r="D254" s="408"/>
      <c r="E254" s="460"/>
      <c r="F254" s="460"/>
      <c r="G254" s="460"/>
      <c r="H254" s="460"/>
      <c r="I254" s="463"/>
      <c r="J254" s="463"/>
      <c r="K254" s="463"/>
      <c r="L254" s="463"/>
      <c r="M254" s="463"/>
      <c r="N254" s="463"/>
      <c r="O254" s="463"/>
      <c r="P254" s="506"/>
      <c r="Q254" s="523"/>
      <c r="R254" s="532"/>
      <c r="S254" s="526"/>
      <c r="T254" s="225" t="s">
        <v>1266</v>
      </c>
      <c r="U254" s="27" t="s">
        <v>8</v>
      </c>
    </row>
    <row r="255" spans="1:21" s="4" customFormat="1" ht="21" customHeight="1" thickBot="1">
      <c r="A255" s="529"/>
      <c r="B255" s="409"/>
      <c r="C255" s="409"/>
      <c r="D255" s="409"/>
      <c r="E255" s="461"/>
      <c r="F255" s="461"/>
      <c r="G255" s="461"/>
      <c r="H255" s="461"/>
      <c r="I255" s="466"/>
      <c r="J255" s="466"/>
      <c r="K255" s="466"/>
      <c r="L255" s="466"/>
      <c r="M255" s="466"/>
      <c r="N255" s="466"/>
      <c r="O255" s="466"/>
      <c r="P255" s="512"/>
      <c r="Q255" s="524"/>
      <c r="R255" s="533"/>
      <c r="S255" s="527"/>
      <c r="T255" s="224" t="s">
        <v>1267</v>
      </c>
      <c r="U255" s="28" t="s">
        <v>24</v>
      </c>
    </row>
    <row r="256" spans="1:21" s="4" customFormat="1" ht="21" customHeight="1">
      <c r="A256" s="546" t="s">
        <v>1268</v>
      </c>
      <c r="B256" s="408" t="s">
        <v>111</v>
      </c>
      <c r="C256" s="408"/>
      <c r="D256" s="408" t="s">
        <v>999</v>
      </c>
      <c r="E256" s="462">
        <v>79</v>
      </c>
      <c r="F256" s="462">
        <v>169</v>
      </c>
      <c r="G256" s="462">
        <v>2</v>
      </c>
      <c r="H256" s="462"/>
      <c r="I256" s="459"/>
      <c r="J256" s="459"/>
      <c r="K256" s="459"/>
      <c r="L256" s="459"/>
      <c r="M256" s="459"/>
      <c r="N256" s="459"/>
      <c r="O256" s="459"/>
      <c r="P256" s="462">
        <f t="shared" ref="P256" si="27">SUM(E256:O256)</f>
        <v>250</v>
      </c>
      <c r="Q256" s="522">
        <v>20.95</v>
      </c>
      <c r="R256" s="531">
        <v>0.8</v>
      </c>
      <c r="S256" s="525">
        <f>+(P256*Q256+P261*Q261)*(1-R256)</f>
        <v>1737.2599999999995</v>
      </c>
      <c r="T256" s="226" t="s">
        <v>1269</v>
      </c>
      <c r="U256" s="29">
        <v>4</v>
      </c>
    </row>
    <row r="257" spans="1:21" s="4" customFormat="1" ht="21" customHeight="1">
      <c r="A257" s="518"/>
      <c r="B257" s="408"/>
      <c r="C257" s="408"/>
      <c r="D257" s="408"/>
      <c r="E257" s="463"/>
      <c r="F257" s="463"/>
      <c r="G257" s="463"/>
      <c r="H257" s="463"/>
      <c r="I257" s="460"/>
      <c r="J257" s="460"/>
      <c r="K257" s="460"/>
      <c r="L257" s="460"/>
      <c r="M257" s="460"/>
      <c r="N257" s="460"/>
      <c r="O257" s="460"/>
      <c r="P257" s="506"/>
      <c r="Q257" s="523"/>
      <c r="R257" s="532"/>
      <c r="S257" s="526"/>
      <c r="T257" s="225" t="s">
        <v>1270</v>
      </c>
      <c r="U257" s="27" t="s">
        <v>210</v>
      </c>
    </row>
    <row r="258" spans="1:21" s="4" customFormat="1" ht="21" customHeight="1">
      <c r="A258" s="518"/>
      <c r="B258" s="408"/>
      <c r="C258" s="408"/>
      <c r="D258" s="408"/>
      <c r="E258" s="463"/>
      <c r="F258" s="463"/>
      <c r="G258" s="463"/>
      <c r="H258" s="463"/>
      <c r="I258" s="460"/>
      <c r="J258" s="460"/>
      <c r="K258" s="460"/>
      <c r="L258" s="460"/>
      <c r="M258" s="460"/>
      <c r="N258" s="460"/>
      <c r="O258" s="460"/>
      <c r="P258" s="506"/>
      <c r="Q258" s="523"/>
      <c r="R258" s="532"/>
      <c r="S258" s="526"/>
      <c r="T258" s="225" t="s">
        <v>1271</v>
      </c>
      <c r="U258" s="27" t="s">
        <v>211</v>
      </c>
    </row>
    <row r="259" spans="1:21" s="4" customFormat="1" ht="21" customHeight="1">
      <c r="A259" s="518"/>
      <c r="B259" s="408"/>
      <c r="C259" s="408"/>
      <c r="D259" s="408"/>
      <c r="E259" s="463"/>
      <c r="F259" s="463"/>
      <c r="G259" s="463"/>
      <c r="H259" s="463"/>
      <c r="I259" s="460"/>
      <c r="J259" s="460"/>
      <c r="K259" s="460"/>
      <c r="L259" s="460"/>
      <c r="M259" s="460"/>
      <c r="N259" s="460"/>
      <c r="O259" s="460"/>
      <c r="P259" s="506"/>
      <c r="Q259" s="523"/>
      <c r="R259" s="532"/>
      <c r="S259" s="526"/>
      <c r="T259" s="225" t="s">
        <v>1272</v>
      </c>
      <c r="U259" s="27" t="s">
        <v>212</v>
      </c>
    </row>
    <row r="260" spans="1:21" s="4" customFormat="1" ht="21" customHeight="1">
      <c r="A260" s="519"/>
      <c r="B260" s="408"/>
      <c r="C260" s="408"/>
      <c r="D260" s="408"/>
      <c r="E260" s="464"/>
      <c r="F260" s="464"/>
      <c r="G260" s="464"/>
      <c r="H260" s="464"/>
      <c r="I260" s="465"/>
      <c r="J260" s="465"/>
      <c r="K260" s="465"/>
      <c r="L260" s="465"/>
      <c r="M260" s="465"/>
      <c r="N260" s="465"/>
      <c r="O260" s="465"/>
      <c r="P260" s="507"/>
      <c r="Q260" s="530"/>
      <c r="R260" s="532"/>
      <c r="S260" s="526"/>
      <c r="T260" s="225" t="s">
        <v>1273</v>
      </c>
      <c r="U260" s="27" t="s">
        <v>13</v>
      </c>
    </row>
    <row r="261" spans="1:21" s="4" customFormat="1" ht="21" customHeight="1">
      <c r="A261" s="554" t="s">
        <v>1274</v>
      </c>
      <c r="B261" s="408"/>
      <c r="C261" s="408"/>
      <c r="D261" s="408"/>
      <c r="E261" s="459"/>
      <c r="F261" s="459"/>
      <c r="G261" s="459"/>
      <c r="H261" s="459"/>
      <c r="I261" s="462">
        <v>98</v>
      </c>
      <c r="J261" s="462">
        <v>5</v>
      </c>
      <c r="K261" s="462"/>
      <c r="L261" s="462">
        <v>24</v>
      </c>
      <c r="M261" s="462">
        <v>17</v>
      </c>
      <c r="N261" s="462"/>
      <c r="O261" s="462"/>
      <c r="P261" s="462">
        <f>SUM(I261:O261)</f>
        <v>144</v>
      </c>
      <c r="Q261" s="522">
        <v>23.95</v>
      </c>
      <c r="R261" s="532"/>
      <c r="S261" s="526"/>
      <c r="T261" s="225" t="s">
        <v>1275</v>
      </c>
      <c r="U261" s="27" t="s">
        <v>12</v>
      </c>
    </row>
    <row r="262" spans="1:21" s="4" customFormat="1" ht="21" customHeight="1">
      <c r="A262" s="518"/>
      <c r="B262" s="408"/>
      <c r="C262" s="408"/>
      <c r="D262" s="408"/>
      <c r="E262" s="460"/>
      <c r="F262" s="460"/>
      <c r="G262" s="460"/>
      <c r="H262" s="460"/>
      <c r="I262" s="463"/>
      <c r="J262" s="463"/>
      <c r="K262" s="463"/>
      <c r="L262" s="463"/>
      <c r="M262" s="463"/>
      <c r="N262" s="463"/>
      <c r="O262" s="463"/>
      <c r="P262" s="506"/>
      <c r="Q262" s="523"/>
      <c r="R262" s="532"/>
      <c r="S262" s="526"/>
      <c r="T262" s="225" t="s">
        <v>1276</v>
      </c>
      <c r="U262" s="27" t="s">
        <v>11</v>
      </c>
    </row>
    <row r="263" spans="1:21" s="4" customFormat="1" ht="21" customHeight="1">
      <c r="A263" s="518"/>
      <c r="B263" s="408"/>
      <c r="C263" s="408"/>
      <c r="D263" s="408"/>
      <c r="E263" s="460"/>
      <c r="F263" s="460"/>
      <c r="G263" s="460"/>
      <c r="H263" s="460"/>
      <c r="I263" s="463"/>
      <c r="J263" s="463"/>
      <c r="K263" s="463"/>
      <c r="L263" s="463"/>
      <c r="M263" s="463"/>
      <c r="N263" s="463"/>
      <c r="O263" s="463"/>
      <c r="P263" s="506"/>
      <c r="Q263" s="523"/>
      <c r="R263" s="532"/>
      <c r="S263" s="526"/>
      <c r="T263" s="225" t="s">
        <v>1277</v>
      </c>
      <c r="U263" s="27" t="s">
        <v>10</v>
      </c>
    </row>
    <row r="264" spans="1:21" s="4" customFormat="1" ht="21" customHeight="1">
      <c r="A264" s="518"/>
      <c r="B264" s="408"/>
      <c r="C264" s="408"/>
      <c r="D264" s="408"/>
      <c r="E264" s="460"/>
      <c r="F264" s="460"/>
      <c r="G264" s="460"/>
      <c r="H264" s="460"/>
      <c r="I264" s="463"/>
      <c r="J264" s="463"/>
      <c r="K264" s="463"/>
      <c r="L264" s="463"/>
      <c r="M264" s="463"/>
      <c r="N264" s="463"/>
      <c r="O264" s="463"/>
      <c r="P264" s="506"/>
      <c r="Q264" s="523"/>
      <c r="R264" s="532"/>
      <c r="S264" s="526"/>
      <c r="T264" s="225" t="s">
        <v>1278</v>
      </c>
      <c r="U264" s="27" t="s">
        <v>56</v>
      </c>
    </row>
    <row r="265" spans="1:21" s="4" customFormat="1" ht="21" customHeight="1">
      <c r="A265" s="518"/>
      <c r="B265" s="408"/>
      <c r="C265" s="408"/>
      <c r="D265" s="408"/>
      <c r="E265" s="460"/>
      <c r="F265" s="460"/>
      <c r="G265" s="460"/>
      <c r="H265" s="460"/>
      <c r="I265" s="463"/>
      <c r="J265" s="463"/>
      <c r="K265" s="463"/>
      <c r="L265" s="463"/>
      <c r="M265" s="463"/>
      <c r="N265" s="463"/>
      <c r="O265" s="463"/>
      <c r="P265" s="506"/>
      <c r="Q265" s="523"/>
      <c r="R265" s="532"/>
      <c r="S265" s="526"/>
      <c r="T265" s="225" t="s">
        <v>1279</v>
      </c>
      <c r="U265" s="27" t="s">
        <v>8</v>
      </c>
    </row>
    <row r="266" spans="1:21" s="4" customFormat="1" ht="21" customHeight="1" thickBot="1">
      <c r="A266" s="529"/>
      <c r="B266" s="409"/>
      <c r="C266" s="409"/>
      <c r="D266" s="409"/>
      <c r="E266" s="461"/>
      <c r="F266" s="461"/>
      <c r="G266" s="461"/>
      <c r="H266" s="461"/>
      <c r="I266" s="466"/>
      <c r="J266" s="466"/>
      <c r="K266" s="466"/>
      <c r="L266" s="466"/>
      <c r="M266" s="466"/>
      <c r="N266" s="466"/>
      <c r="O266" s="466"/>
      <c r="P266" s="512"/>
      <c r="Q266" s="524"/>
      <c r="R266" s="533"/>
      <c r="S266" s="527"/>
      <c r="T266" s="224" t="s">
        <v>1280</v>
      </c>
      <c r="U266" s="28" t="s">
        <v>24</v>
      </c>
    </row>
    <row r="267" spans="1:21" s="4" customFormat="1" ht="21" customHeight="1">
      <c r="A267" s="546" t="s">
        <v>1281</v>
      </c>
      <c r="B267" s="408" t="s">
        <v>109</v>
      </c>
      <c r="C267" s="408"/>
      <c r="D267" s="408" t="s">
        <v>999</v>
      </c>
      <c r="E267" s="462">
        <v>63</v>
      </c>
      <c r="F267" s="462">
        <v>57</v>
      </c>
      <c r="G267" s="462"/>
      <c r="H267" s="462">
        <v>29</v>
      </c>
      <c r="I267" s="459"/>
      <c r="J267" s="459"/>
      <c r="K267" s="459"/>
      <c r="L267" s="459"/>
      <c r="M267" s="459"/>
      <c r="N267" s="459"/>
      <c r="O267" s="459"/>
      <c r="P267" s="462">
        <f t="shared" ref="P267" si="28">SUM(E267:O267)</f>
        <v>149</v>
      </c>
      <c r="Q267" s="522">
        <v>20.95</v>
      </c>
      <c r="R267" s="531">
        <v>0.8</v>
      </c>
      <c r="S267" s="525">
        <f>+(P267*Q267+P272*Q272)*(1-R267)</f>
        <v>1026.6699999999996</v>
      </c>
      <c r="T267" s="226" t="s">
        <v>1282</v>
      </c>
      <c r="U267" s="29">
        <v>4</v>
      </c>
    </row>
    <row r="268" spans="1:21" s="4" customFormat="1" ht="21" customHeight="1">
      <c r="A268" s="518"/>
      <c r="B268" s="408"/>
      <c r="C268" s="408"/>
      <c r="D268" s="408"/>
      <c r="E268" s="463"/>
      <c r="F268" s="463"/>
      <c r="G268" s="463"/>
      <c r="H268" s="463"/>
      <c r="I268" s="460"/>
      <c r="J268" s="460"/>
      <c r="K268" s="460"/>
      <c r="L268" s="460"/>
      <c r="M268" s="460"/>
      <c r="N268" s="460"/>
      <c r="O268" s="460"/>
      <c r="P268" s="506"/>
      <c r="Q268" s="523"/>
      <c r="R268" s="532"/>
      <c r="S268" s="526"/>
      <c r="T268" s="225" t="s">
        <v>1283</v>
      </c>
      <c r="U268" s="27" t="s">
        <v>210</v>
      </c>
    </row>
    <row r="269" spans="1:21" s="4" customFormat="1" ht="21" customHeight="1">
      <c r="A269" s="518"/>
      <c r="B269" s="408"/>
      <c r="C269" s="408"/>
      <c r="D269" s="408"/>
      <c r="E269" s="463"/>
      <c r="F269" s="463"/>
      <c r="G269" s="463"/>
      <c r="H269" s="463"/>
      <c r="I269" s="460"/>
      <c r="J269" s="460"/>
      <c r="K269" s="460"/>
      <c r="L269" s="460"/>
      <c r="M269" s="460"/>
      <c r="N269" s="460"/>
      <c r="O269" s="460"/>
      <c r="P269" s="506"/>
      <c r="Q269" s="523"/>
      <c r="R269" s="532"/>
      <c r="S269" s="526"/>
      <c r="T269" s="225" t="s">
        <v>1284</v>
      </c>
      <c r="U269" s="27" t="s">
        <v>211</v>
      </c>
    </row>
    <row r="270" spans="1:21" s="4" customFormat="1" ht="21" customHeight="1">
      <c r="A270" s="518"/>
      <c r="B270" s="408"/>
      <c r="C270" s="408"/>
      <c r="D270" s="408"/>
      <c r="E270" s="463"/>
      <c r="F270" s="463"/>
      <c r="G270" s="463"/>
      <c r="H270" s="463"/>
      <c r="I270" s="460"/>
      <c r="J270" s="460"/>
      <c r="K270" s="460"/>
      <c r="L270" s="460"/>
      <c r="M270" s="460"/>
      <c r="N270" s="460"/>
      <c r="O270" s="460"/>
      <c r="P270" s="506"/>
      <c r="Q270" s="523"/>
      <c r="R270" s="532"/>
      <c r="S270" s="526"/>
      <c r="T270" s="225" t="s">
        <v>1285</v>
      </c>
      <c r="U270" s="27" t="s">
        <v>212</v>
      </c>
    </row>
    <row r="271" spans="1:21" s="4" customFormat="1" ht="21" customHeight="1">
      <c r="A271" s="519"/>
      <c r="B271" s="408"/>
      <c r="C271" s="408"/>
      <c r="D271" s="408"/>
      <c r="E271" s="464"/>
      <c r="F271" s="464"/>
      <c r="G271" s="464"/>
      <c r="H271" s="464"/>
      <c r="I271" s="465"/>
      <c r="J271" s="465"/>
      <c r="K271" s="465"/>
      <c r="L271" s="465"/>
      <c r="M271" s="465"/>
      <c r="N271" s="465"/>
      <c r="O271" s="465"/>
      <c r="P271" s="507"/>
      <c r="Q271" s="530"/>
      <c r="R271" s="532"/>
      <c r="S271" s="526"/>
      <c r="T271" s="225" t="s">
        <v>1286</v>
      </c>
      <c r="U271" s="27" t="s">
        <v>13</v>
      </c>
    </row>
    <row r="272" spans="1:21" s="4" customFormat="1" ht="21" customHeight="1">
      <c r="A272" s="554" t="s">
        <v>1287</v>
      </c>
      <c r="B272" s="408"/>
      <c r="C272" s="408"/>
      <c r="D272" s="408"/>
      <c r="E272" s="459"/>
      <c r="F272" s="459"/>
      <c r="G272" s="459"/>
      <c r="H272" s="459"/>
      <c r="I272" s="462"/>
      <c r="J272" s="462">
        <v>12</v>
      </c>
      <c r="K272" s="462">
        <v>1</v>
      </c>
      <c r="L272" s="462">
        <v>2</v>
      </c>
      <c r="M272" s="462">
        <v>69</v>
      </c>
      <c r="N272" s="462"/>
      <c r="O272" s="462"/>
      <c r="P272" s="462">
        <f>SUM(I272:O272)</f>
        <v>84</v>
      </c>
      <c r="Q272" s="522">
        <v>23.95</v>
      </c>
      <c r="R272" s="532"/>
      <c r="S272" s="526"/>
      <c r="T272" s="225" t="s">
        <v>1288</v>
      </c>
      <c r="U272" s="27" t="s">
        <v>12</v>
      </c>
    </row>
    <row r="273" spans="1:21" s="4" customFormat="1" ht="21" customHeight="1">
      <c r="A273" s="518"/>
      <c r="B273" s="408"/>
      <c r="C273" s="408"/>
      <c r="D273" s="408"/>
      <c r="E273" s="460"/>
      <c r="F273" s="460"/>
      <c r="G273" s="460"/>
      <c r="H273" s="460"/>
      <c r="I273" s="463"/>
      <c r="J273" s="463"/>
      <c r="K273" s="463"/>
      <c r="L273" s="463"/>
      <c r="M273" s="463"/>
      <c r="N273" s="463"/>
      <c r="O273" s="463"/>
      <c r="P273" s="506"/>
      <c r="Q273" s="523"/>
      <c r="R273" s="532"/>
      <c r="S273" s="526"/>
      <c r="T273" s="225" t="s">
        <v>1289</v>
      </c>
      <c r="U273" s="27" t="s">
        <v>11</v>
      </c>
    </row>
    <row r="274" spans="1:21" s="4" customFormat="1" ht="21" customHeight="1">
      <c r="A274" s="518"/>
      <c r="B274" s="408"/>
      <c r="C274" s="408"/>
      <c r="D274" s="408"/>
      <c r="E274" s="460"/>
      <c r="F274" s="460"/>
      <c r="G274" s="460"/>
      <c r="H274" s="460"/>
      <c r="I274" s="463"/>
      <c r="J274" s="463"/>
      <c r="K274" s="463"/>
      <c r="L274" s="463"/>
      <c r="M274" s="463"/>
      <c r="N274" s="463"/>
      <c r="O274" s="463"/>
      <c r="P274" s="506"/>
      <c r="Q274" s="523"/>
      <c r="R274" s="532"/>
      <c r="S274" s="526"/>
      <c r="T274" s="225" t="s">
        <v>1290</v>
      </c>
      <c r="U274" s="27" t="s">
        <v>10</v>
      </c>
    </row>
    <row r="275" spans="1:21" s="4" customFormat="1" ht="21" customHeight="1">
      <c r="A275" s="518"/>
      <c r="B275" s="408"/>
      <c r="C275" s="408"/>
      <c r="D275" s="408"/>
      <c r="E275" s="460"/>
      <c r="F275" s="460"/>
      <c r="G275" s="460"/>
      <c r="H275" s="460"/>
      <c r="I275" s="463"/>
      <c r="J275" s="463"/>
      <c r="K275" s="463"/>
      <c r="L275" s="463"/>
      <c r="M275" s="463"/>
      <c r="N275" s="463"/>
      <c r="O275" s="463"/>
      <c r="P275" s="506"/>
      <c r="Q275" s="523"/>
      <c r="R275" s="532"/>
      <c r="S275" s="526"/>
      <c r="T275" s="225" t="s">
        <v>1291</v>
      </c>
      <c r="U275" s="27" t="s">
        <v>56</v>
      </c>
    </row>
    <row r="276" spans="1:21" s="4" customFormat="1" ht="21" customHeight="1">
      <c r="A276" s="518"/>
      <c r="B276" s="408"/>
      <c r="C276" s="408"/>
      <c r="D276" s="408"/>
      <c r="E276" s="460"/>
      <c r="F276" s="460"/>
      <c r="G276" s="460"/>
      <c r="H276" s="460"/>
      <c r="I276" s="463"/>
      <c r="J276" s="463"/>
      <c r="K276" s="463"/>
      <c r="L276" s="463"/>
      <c r="M276" s="463"/>
      <c r="N276" s="463"/>
      <c r="O276" s="463"/>
      <c r="P276" s="506"/>
      <c r="Q276" s="523"/>
      <c r="R276" s="532"/>
      <c r="S276" s="526"/>
      <c r="T276" s="225" t="s">
        <v>1292</v>
      </c>
      <c r="U276" s="27" t="s">
        <v>8</v>
      </c>
    </row>
    <row r="277" spans="1:21" s="4" customFormat="1" ht="21" customHeight="1" thickBot="1">
      <c r="A277" s="529"/>
      <c r="B277" s="409"/>
      <c r="C277" s="409"/>
      <c r="D277" s="409"/>
      <c r="E277" s="461"/>
      <c r="F277" s="461"/>
      <c r="G277" s="461"/>
      <c r="H277" s="461"/>
      <c r="I277" s="466"/>
      <c r="J277" s="466"/>
      <c r="K277" s="466"/>
      <c r="L277" s="466"/>
      <c r="M277" s="466"/>
      <c r="N277" s="466"/>
      <c r="O277" s="466"/>
      <c r="P277" s="512"/>
      <c r="Q277" s="524"/>
      <c r="R277" s="533"/>
      <c r="S277" s="527"/>
      <c r="T277" s="224" t="s">
        <v>1293</v>
      </c>
      <c r="U277" s="28" t="s">
        <v>24</v>
      </c>
    </row>
    <row r="278" spans="1:21" s="4" customFormat="1" ht="21" customHeight="1">
      <c r="A278" s="546" t="s">
        <v>1294</v>
      </c>
      <c r="B278" s="408" t="s">
        <v>1295</v>
      </c>
      <c r="C278" s="408"/>
      <c r="D278" s="408" t="s">
        <v>999</v>
      </c>
      <c r="E278" s="462">
        <v>89</v>
      </c>
      <c r="F278" s="462">
        <v>199</v>
      </c>
      <c r="G278" s="462">
        <v>57</v>
      </c>
      <c r="H278" s="462">
        <v>205</v>
      </c>
      <c r="I278" s="459"/>
      <c r="J278" s="459"/>
      <c r="K278" s="459"/>
      <c r="L278" s="459"/>
      <c r="M278" s="459"/>
      <c r="N278" s="459"/>
      <c r="O278" s="459"/>
      <c r="P278" s="462">
        <f t="shared" ref="P278" si="29">SUM(E278:O278)</f>
        <v>550</v>
      </c>
      <c r="Q278" s="522">
        <v>20.95</v>
      </c>
      <c r="R278" s="531">
        <v>0.8</v>
      </c>
      <c r="S278" s="525">
        <f>+(P278*Q278+P283*Q283)*(1-R278)</f>
        <v>5513.7999999999984</v>
      </c>
      <c r="T278" s="226" t="s">
        <v>1296</v>
      </c>
      <c r="U278" s="29">
        <v>4</v>
      </c>
    </row>
    <row r="279" spans="1:21" s="4" customFormat="1" ht="21" customHeight="1">
      <c r="A279" s="518"/>
      <c r="B279" s="408"/>
      <c r="C279" s="408"/>
      <c r="D279" s="408"/>
      <c r="E279" s="463"/>
      <c r="F279" s="463"/>
      <c r="G279" s="463"/>
      <c r="H279" s="463"/>
      <c r="I279" s="460"/>
      <c r="J279" s="460"/>
      <c r="K279" s="460"/>
      <c r="L279" s="460"/>
      <c r="M279" s="460"/>
      <c r="N279" s="460"/>
      <c r="O279" s="460"/>
      <c r="P279" s="506"/>
      <c r="Q279" s="523"/>
      <c r="R279" s="532"/>
      <c r="S279" s="526"/>
      <c r="T279" s="225" t="s">
        <v>1297</v>
      </c>
      <c r="U279" s="27" t="s">
        <v>210</v>
      </c>
    </row>
    <row r="280" spans="1:21" s="4" customFormat="1" ht="21" customHeight="1">
      <c r="A280" s="518"/>
      <c r="B280" s="408"/>
      <c r="C280" s="408"/>
      <c r="D280" s="408"/>
      <c r="E280" s="463"/>
      <c r="F280" s="463"/>
      <c r="G280" s="463"/>
      <c r="H280" s="463"/>
      <c r="I280" s="460"/>
      <c r="J280" s="460"/>
      <c r="K280" s="460"/>
      <c r="L280" s="460"/>
      <c r="M280" s="460"/>
      <c r="N280" s="460"/>
      <c r="O280" s="460"/>
      <c r="P280" s="506"/>
      <c r="Q280" s="523"/>
      <c r="R280" s="532"/>
      <c r="S280" s="526"/>
      <c r="T280" s="225" t="s">
        <v>1298</v>
      </c>
      <c r="U280" s="27" t="s">
        <v>211</v>
      </c>
    </row>
    <row r="281" spans="1:21" s="4" customFormat="1" ht="21" customHeight="1">
      <c r="A281" s="518"/>
      <c r="B281" s="408"/>
      <c r="C281" s="408"/>
      <c r="D281" s="408"/>
      <c r="E281" s="463"/>
      <c r="F281" s="463"/>
      <c r="G281" s="463"/>
      <c r="H281" s="463"/>
      <c r="I281" s="460"/>
      <c r="J281" s="460"/>
      <c r="K281" s="460"/>
      <c r="L281" s="460"/>
      <c r="M281" s="460"/>
      <c r="N281" s="460"/>
      <c r="O281" s="460"/>
      <c r="P281" s="506"/>
      <c r="Q281" s="523"/>
      <c r="R281" s="532"/>
      <c r="S281" s="526"/>
      <c r="T281" s="225" t="s">
        <v>1299</v>
      </c>
      <c r="U281" s="27" t="s">
        <v>212</v>
      </c>
    </row>
    <row r="282" spans="1:21" s="4" customFormat="1" ht="21" customHeight="1">
      <c r="A282" s="519"/>
      <c r="B282" s="408"/>
      <c r="C282" s="408"/>
      <c r="D282" s="408"/>
      <c r="E282" s="464"/>
      <c r="F282" s="464"/>
      <c r="G282" s="464"/>
      <c r="H282" s="464"/>
      <c r="I282" s="465"/>
      <c r="J282" s="465"/>
      <c r="K282" s="465"/>
      <c r="L282" s="465"/>
      <c r="M282" s="465"/>
      <c r="N282" s="465"/>
      <c r="O282" s="465"/>
      <c r="P282" s="507"/>
      <c r="Q282" s="530"/>
      <c r="R282" s="532"/>
      <c r="S282" s="526"/>
      <c r="T282" s="225" t="s">
        <v>1300</v>
      </c>
      <c r="U282" s="27" t="s">
        <v>13</v>
      </c>
    </row>
    <row r="283" spans="1:21" s="4" customFormat="1" ht="21" customHeight="1">
      <c r="A283" s="554" t="s">
        <v>1301</v>
      </c>
      <c r="B283" s="408"/>
      <c r="C283" s="408"/>
      <c r="D283" s="408"/>
      <c r="E283" s="459"/>
      <c r="F283" s="459"/>
      <c r="G283" s="459"/>
      <c r="H283" s="459"/>
      <c r="I283" s="462">
        <v>298</v>
      </c>
      <c r="J283" s="462">
        <v>83</v>
      </c>
      <c r="K283" s="462">
        <v>76</v>
      </c>
      <c r="L283" s="462">
        <v>129</v>
      </c>
      <c r="M283" s="462">
        <v>84</v>
      </c>
      <c r="N283" s="462"/>
      <c r="O283" s="462"/>
      <c r="P283" s="462">
        <f>SUM(I283:O283)</f>
        <v>670</v>
      </c>
      <c r="Q283" s="522">
        <v>23.95</v>
      </c>
      <c r="R283" s="532"/>
      <c r="S283" s="526"/>
      <c r="T283" s="225" t="s">
        <v>1302</v>
      </c>
      <c r="U283" s="27" t="s">
        <v>12</v>
      </c>
    </row>
    <row r="284" spans="1:21" s="4" customFormat="1" ht="21" customHeight="1">
      <c r="A284" s="518"/>
      <c r="B284" s="408"/>
      <c r="C284" s="408"/>
      <c r="D284" s="408"/>
      <c r="E284" s="460"/>
      <c r="F284" s="460"/>
      <c r="G284" s="460"/>
      <c r="H284" s="460"/>
      <c r="I284" s="463"/>
      <c r="J284" s="463"/>
      <c r="K284" s="463"/>
      <c r="L284" s="463"/>
      <c r="M284" s="463"/>
      <c r="N284" s="463"/>
      <c r="O284" s="463"/>
      <c r="P284" s="506"/>
      <c r="Q284" s="523"/>
      <c r="R284" s="532"/>
      <c r="S284" s="526"/>
      <c r="T284" s="225" t="s">
        <v>1303</v>
      </c>
      <c r="U284" s="27" t="s">
        <v>11</v>
      </c>
    </row>
    <row r="285" spans="1:21" s="4" customFormat="1" ht="21" customHeight="1">
      <c r="A285" s="518"/>
      <c r="B285" s="408"/>
      <c r="C285" s="408"/>
      <c r="D285" s="408"/>
      <c r="E285" s="460"/>
      <c r="F285" s="460"/>
      <c r="G285" s="460"/>
      <c r="H285" s="460"/>
      <c r="I285" s="463"/>
      <c r="J285" s="463"/>
      <c r="K285" s="463"/>
      <c r="L285" s="463"/>
      <c r="M285" s="463"/>
      <c r="N285" s="463"/>
      <c r="O285" s="463"/>
      <c r="P285" s="506"/>
      <c r="Q285" s="523"/>
      <c r="R285" s="532"/>
      <c r="S285" s="526"/>
      <c r="T285" s="225" t="s">
        <v>1304</v>
      </c>
      <c r="U285" s="27" t="s">
        <v>10</v>
      </c>
    </row>
    <row r="286" spans="1:21" s="4" customFormat="1" ht="21" customHeight="1">
      <c r="A286" s="518"/>
      <c r="B286" s="408"/>
      <c r="C286" s="408"/>
      <c r="D286" s="408"/>
      <c r="E286" s="460"/>
      <c r="F286" s="460"/>
      <c r="G286" s="460"/>
      <c r="H286" s="460"/>
      <c r="I286" s="463"/>
      <c r="J286" s="463"/>
      <c r="K286" s="463"/>
      <c r="L286" s="463"/>
      <c r="M286" s="463"/>
      <c r="N286" s="463"/>
      <c r="O286" s="463"/>
      <c r="P286" s="506"/>
      <c r="Q286" s="523"/>
      <c r="R286" s="532"/>
      <c r="S286" s="526"/>
      <c r="T286" s="225" t="s">
        <v>1305</v>
      </c>
      <c r="U286" s="27" t="s">
        <v>56</v>
      </c>
    </row>
    <row r="287" spans="1:21" s="4" customFormat="1" ht="21" customHeight="1">
      <c r="A287" s="518"/>
      <c r="B287" s="408"/>
      <c r="C287" s="408"/>
      <c r="D287" s="408"/>
      <c r="E287" s="460"/>
      <c r="F287" s="460"/>
      <c r="G287" s="460"/>
      <c r="H287" s="460"/>
      <c r="I287" s="463"/>
      <c r="J287" s="463"/>
      <c r="K287" s="463"/>
      <c r="L287" s="463"/>
      <c r="M287" s="463"/>
      <c r="N287" s="463"/>
      <c r="O287" s="463"/>
      <c r="P287" s="506"/>
      <c r="Q287" s="523"/>
      <c r="R287" s="532"/>
      <c r="S287" s="526"/>
      <c r="T287" s="225" t="s">
        <v>1306</v>
      </c>
      <c r="U287" s="27" t="s">
        <v>8</v>
      </c>
    </row>
    <row r="288" spans="1:21" s="4" customFormat="1" ht="21" customHeight="1" thickBot="1">
      <c r="A288" s="529"/>
      <c r="B288" s="409"/>
      <c r="C288" s="409"/>
      <c r="D288" s="409"/>
      <c r="E288" s="461"/>
      <c r="F288" s="461"/>
      <c r="G288" s="461"/>
      <c r="H288" s="461"/>
      <c r="I288" s="466"/>
      <c r="J288" s="466"/>
      <c r="K288" s="466"/>
      <c r="L288" s="466"/>
      <c r="M288" s="466"/>
      <c r="N288" s="466"/>
      <c r="O288" s="466"/>
      <c r="P288" s="512"/>
      <c r="Q288" s="524"/>
      <c r="R288" s="533"/>
      <c r="S288" s="527"/>
      <c r="T288" s="224" t="s">
        <v>1307</v>
      </c>
      <c r="U288" s="28" t="s">
        <v>24</v>
      </c>
    </row>
    <row r="289" spans="1:21" s="4" customFormat="1" ht="21" customHeight="1">
      <c r="A289" s="546" t="s">
        <v>1308</v>
      </c>
      <c r="B289" s="408" t="s">
        <v>98</v>
      </c>
      <c r="C289" s="408"/>
      <c r="D289" s="408" t="s">
        <v>999</v>
      </c>
      <c r="E289" s="462"/>
      <c r="F289" s="462"/>
      <c r="G289" s="462"/>
      <c r="H289" s="462"/>
      <c r="I289" s="459"/>
      <c r="J289" s="459"/>
      <c r="K289" s="459"/>
      <c r="L289" s="459"/>
      <c r="M289" s="459"/>
      <c r="N289" s="459"/>
      <c r="O289" s="459"/>
      <c r="P289" s="462">
        <f t="shared" ref="P289" si="30">SUM(E289:O289)</f>
        <v>0</v>
      </c>
      <c r="Q289" s="522">
        <v>20.95</v>
      </c>
      <c r="R289" s="531">
        <v>0.8</v>
      </c>
      <c r="S289" s="525">
        <f>+(P289*Q289+P294*Q294)*(1-R289)</f>
        <v>0</v>
      </c>
      <c r="T289" s="226" t="s">
        <v>1309</v>
      </c>
      <c r="U289" s="29">
        <v>4</v>
      </c>
    </row>
    <row r="290" spans="1:21" s="4" customFormat="1" ht="21" customHeight="1">
      <c r="A290" s="518"/>
      <c r="B290" s="408"/>
      <c r="C290" s="408"/>
      <c r="D290" s="408"/>
      <c r="E290" s="463"/>
      <c r="F290" s="463"/>
      <c r="G290" s="463"/>
      <c r="H290" s="463"/>
      <c r="I290" s="460"/>
      <c r="J290" s="460"/>
      <c r="K290" s="460"/>
      <c r="L290" s="460"/>
      <c r="M290" s="460"/>
      <c r="N290" s="460"/>
      <c r="O290" s="460"/>
      <c r="P290" s="506"/>
      <c r="Q290" s="523"/>
      <c r="R290" s="532"/>
      <c r="S290" s="526"/>
      <c r="T290" s="225" t="s">
        <v>1310</v>
      </c>
      <c r="U290" s="27" t="s">
        <v>210</v>
      </c>
    </row>
    <row r="291" spans="1:21" s="4" customFormat="1" ht="21" customHeight="1">
      <c r="A291" s="518"/>
      <c r="B291" s="408"/>
      <c r="C291" s="408"/>
      <c r="D291" s="408"/>
      <c r="E291" s="463"/>
      <c r="F291" s="463"/>
      <c r="G291" s="463"/>
      <c r="H291" s="463"/>
      <c r="I291" s="460"/>
      <c r="J291" s="460"/>
      <c r="K291" s="460"/>
      <c r="L291" s="460"/>
      <c r="M291" s="460"/>
      <c r="N291" s="460"/>
      <c r="O291" s="460"/>
      <c r="P291" s="506"/>
      <c r="Q291" s="523"/>
      <c r="R291" s="532"/>
      <c r="S291" s="526"/>
      <c r="T291" s="225" t="s">
        <v>1311</v>
      </c>
      <c r="U291" s="27" t="s">
        <v>211</v>
      </c>
    </row>
    <row r="292" spans="1:21" s="4" customFormat="1" ht="21" customHeight="1">
      <c r="A292" s="518"/>
      <c r="B292" s="408"/>
      <c r="C292" s="408"/>
      <c r="D292" s="408"/>
      <c r="E292" s="463"/>
      <c r="F292" s="463"/>
      <c r="G292" s="463"/>
      <c r="H292" s="463"/>
      <c r="I292" s="460"/>
      <c r="J292" s="460"/>
      <c r="K292" s="460"/>
      <c r="L292" s="460"/>
      <c r="M292" s="460"/>
      <c r="N292" s="460"/>
      <c r="O292" s="460"/>
      <c r="P292" s="506"/>
      <c r="Q292" s="523"/>
      <c r="R292" s="532"/>
      <c r="S292" s="526"/>
      <c r="T292" s="225" t="s">
        <v>1312</v>
      </c>
      <c r="U292" s="27" t="s">
        <v>212</v>
      </c>
    </row>
    <row r="293" spans="1:21" s="4" customFormat="1" ht="21" customHeight="1">
      <c r="A293" s="519"/>
      <c r="B293" s="408"/>
      <c r="C293" s="408"/>
      <c r="D293" s="408"/>
      <c r="E293" s="464"/>
      <c r="F293" s="464"/>
      <c r="G293" s="464"/>
      <c r="H293" s="464"/>
      <c r="I293" s="465"/>
      <c r="J293" s="465"/>
      <c r="K293" s="465"/>
      <c r="L293" s="465"/>
      <c r="M293" s="465"/>
      <c r="N293" s="465"/>
      <c r="O293" s="465"/>
      <c r="P293" s="507"/>
      <c r="Q293" s="530"/>
      <c r="R293" s="532"/>
      <c r="S293" s="526"/>
      <c r="T293" s="225" t="s">
        <v>1313</v>
      </c>
      <c r="U293" s="27" t="s">
        <v>13</v>
      </c>
    </row>
    <row r="294" spans="1:21" s="4" customFormat="1" ht="21" customHeight="1">
      <c r="A294" s="554" t="s">
        <v>1314</v>
      </c>
      <c r="B294" s="408"/>
      <c r="C294" s="408"/>
      <c r="D294" s="408"/>
      <c r="E294" s="459"/>
      <c r="F294" s="459"/>
      <c r="G294" s="459"/>
      <c r="H294" s="459"/>
      <c r="I294" s="462"/>
      <c r="J294" s="462"/>
      <c r="K294" s="462"/>
      <c r="L294" s="462"/>
      <c r="M294" s="462"/>
      <c r="N294" s="462"/>
      <c r="O294" s="462"/>
      <c r="P294" s="462">
        <f>SUM(I294:O294)</f>
        <v>0</v>
      </c>
      <c r="Q294" s="522">
        <v>23.95</v>
      </c>
      <c r="R294" s="532"/>
      <c r="S294" s="526"/>
      <c r="T294" s="225" t="s">
        <v>1315</v>
      </c>
      <c r="U294" s="27" t="s">
        <v>12</v>
      </c>
    </row>
    <row r="295" spans="1:21" s="4" customFormat="1" ht="21" customHeight="1">
      <c r="A295" s="518"/>
      <c r="B295" s="408"/>
      <c r="C295" s="408"/>
      <c r="D295" s="408"/>
      <c r="E295" s="460"/>
      <c r="F295" s="460"/>
      <c r="G295" s="460"/>
      <c r="H295" s="460"/>
      <c r="I295" s="463"/>
      <c r="J295" s="463"/>
      <c r="K295" s="463"/>
      <c r="L295" s="463"/>
      <c r="M295" s="463"/>
      <c r="N295" s="463"/>
      <c r="O295" s="463"/>
      <c r="P295" s="506"/>
      <c r="Q295" s="523"/>
      <c r="R295" s="532"/>
      <c r="S295" s="526"/>
      <c r="T295" s="225" t="s">
        <v>1316</v>
      </c>
      <c r="U295" s="27" t="s">
        <v>11</v>
      </c>
    </row>
    <row r="296" spans="1:21" s="4" customFormat="1" ht="21" customHeight="1">
      <c r="A296" s="518"/>
      <c r="B296" s="408"/>
      <c r="C296" s="408"/>
      <c r="D296" s="408"/>
      <c r="E296" s="460"/>
      <c r="F296" s="460"/>
      <c r="G296" s="460"/>
      <c r="H296" s="460"/>
      <c r="I296" s="463"/>
      <c r="J296" s="463"/>
      <c r="K296" s="463"/>
      <c r="L296" s="463"/>
      <c r="M296" s="463"/>
      <c r="N296" s="463"/>
      <c r="O296" s="463"/>
      <c r="P296" s="506"/>
      <c r="Q296" s="523"/>
      <c r="R296" s="532"/>
      <c r="S296" s="526"/>
      <c r="T296" s="225" t="s">
        <v>1317</v>
      </c>
      <c r="U296" s="27" t="s">
        <v>10</v>
      </c>
    </row>
    <row r="297" spans="1:21" s="4" customFormat="1" ht="21" customHeight="1">
      <c r="A297" s="518"/>
      <c r="B297" s="408"/>
      <c r="C297" s="408"/>
      <c r="D297" s="408"/>
      <c r="E297" s="460"/>
      <c r="F297" s="460"/>
      <c r="G297" s="460"/>
      <c r="H297" s="460"/>
      <c r="I297" s="463"/>
      <c r="J297" s="463"/>
      <c r="K297" s="463"/>
      <c r="L297" s="463"/>
      <c r="M297" s="463"/>
      <c r="N297" s="463"/>
      <c r="O297" s="463"/>
      <c r="P297" s="506"/>
      <c r="Q297" s="523"/>
      <c r="R297" s="532"/>
      <c r="S297" s="526"/>
      <c r="T297" s="225" t="s">
        <v>1318</v>
      </c>
      <c r="U297" s="27" t="s">
        <v>56</v>
      </c>
    </row>
    <row r="298" spans="1:21" s="4" customFormat="1" ht="21" customHeight="1">
      <c r="A298" s="518"/>
      <c r="B298" s="408"/>
      <c r="C298" s="408"/>
      <c r="D298" s="408"/>
      <c r="E298" s="460"/>
      <c r="F298" s="460"/>
      <c r="G298" s="460"/>
      <c r="H298" s="460"/>
      <c r="I298" s="463"/>
      <c r="J298" s="463"/>
      <c r="K298" s="463"/>
      <c r="L298" s="463"/>
      <c r="M298" s="463"/>
      <c r="N298" s="463"/>
      <c r="O298" s="463"/>
      <c r="P298" s="506"/>
      <c r="Q298" s="523"/>
      <c r="R298" s="532"/>
      <c r="S298" s="526"/>
      <c r="T298" s="225" t="s">
        <v>1319</v>
      </c>
      <c r="U298" s="27" t="s">
        <v>8</v>
      </c>
    </row>
    <row r="299" spans="1:21" s="4" customFormat="1" ht="21" customHeight="1" thickBot="1">
      <c r="A299" s="529"/>
      <c r="B299" s="409"/>
      <c r="C299" s="409"/>
      <c r="D299" s="409"/>
      <c r="E299" s="461"/>
      <c r="F299" s="461"/>
      <c r="G299" s="461"/>
      <c r="H299" s="461"/>
      <c r="I299" s="466"/>
      <c r="J299" s="466"/>
      <c r="K299" s="466"/>
      <c r="L299" s="466"/>
      <c r="M299" s="466"/>
      <c r="N299" s="466"/>
      <c r="O299" s="466"/>
      <c r="P299" s="512"/>
      <c r="Q299" s="524"/>
      <c r="R299" s="533"/>
      <c r="S299" s="527"/>
      <c r="T299" s="224" t="s">
        <v>1320</v>
      </c>
      <c r="U299" s="28" t="s">
        <v>24</v>
      </c>
    </row>
    <row r="300" spans="1:21" s="4" customFormat="1" ht="21" customHeight="1">
      <c r="A300" s="546" t="s">
        <v>1321</v>
      </c>
      <c r="B300" s="408" t="s">
        <v>1322</v>
      </c>
      <c r="C300" s="408"/>
      <c r="D300" s="408" t="s">
        <v>999</v>
      </c>
      <c r="E300" s="462">
        <v>65</v>
      </c>
      <c r="F300" s="462"/>
      <c r="G300" s="462"/>
      <c r="H300" s="462"/>
      <c r="I300" s="459"/>
      <c r="J300" s="459"/>
      <c r="K300" s="459"/>
      <c r="L300" s="459"/>
      <c r="M300" s="459"/>
      <c r="N300" s="459"/>
      <c r="O300" s="459"/>
      <c r="P300" s="462">
        <f t="shared" ref="P300" si="31">SUM(E300:O300)</f>
        <v>65</v>
      </c>
      <c r="Q300" s="522">
        <v>20.95</v>
      </c>
      <c r="R300" s="531">
        <v>0.8</v>
      </c>
      <c r="S300" s="525">
        <f>+(P300*Q300+P305*Q305)*(1-R300)</f>
        <v>626.80999999999995</v>
      </c>
      <c r="T300" s="226" t="s">
        <v>1323</v>
      </c>
      <c r="U300" s="29">
        <v>4</v>
      </c>
    </row>
    <row r="301" spans="1:21" s="4" customFormat="1" ht="21" customHeight="1">
      <c r="A301" s="518"/>
      <c r="B301" s="408"/>
      <c r="C301" s="408"/>
      <c r="D301" s="408"/>
      <c r="E301" s="463"/>
      <c r="F301" s="463"/>
      <c r="G301" s="463"/>
      <c r="H301" s="463"/>
      <c r="I301" s="460"/>
      <c r="J301" s="460"/>
      <c r="K301" s="460"/>
      <c r="L301" s="460"/>
      <c r="M301" s="460"/>
      <c r="N301" s="460"/>
      <c r="O301" s="460"/>
      <c r="P301" s="506"/>
      <c r="Q301" s="523"/>
      <c r="R301" s="532"/>
      <c r="S301" s="526"/>
      <c r="T301" s="225" t="s">
        <v>1324</v>
      </c>
      <c r="U301" s="27" t="s">
        <v>210</v>
      </c>
    </row>
    <row r="302" spans="1:21" s="4" customFormat="1" ht="21" customHeight="1">
      <c r="A302" s="518"/>
      <c r="B302" s="408"/>
      <c r="C302" s="408"/>
      <c r="D302" s="408"/>
      <c r="E302" s="463"/>
      <c r="F302" s="463"/>
      <c r="G302" s="463"/>
      <c r="H302" s="463"/>
      <c r="I302" s="460"/>
      <c r="J302" s="460"/>
      <c r="K302" s="460"/>
      <c r="L302" s="460"/>
      <c r="M302" s="460"/>
      <c r="N302" s="460"/>
      <c r="O302" s="460"/>
      <c r="P302" s="506"/>
      <c r="Q302" s="523"/>
      <c r="R302" s="532"/>
      <c r="S302" s="526"/>
      <c r="T302" s="225" t="s">
        <v>1325</v>
      </c>
      <c r="U302" s="27" t="s">
        <v>211</v>
      </c>
    </row>
    <row r="303" spans="1:21" s="4" customFormat="1" ht="21" customHeight="1">
      <c r="A303" s="518"/>
      <c r="B303" s="408"/>
      <c r="C303" s="408"/>
      <c r="D303" s="408"/>
      <c r="E303" s="463"/>
      <c r="F303" s="463"/>
      <c r="G303" s="463"/>
      <c r="H303" s="463"/>
      <c r="I303" s="460"/>
      <c r="J303" s="460"/>
      <c r="K303" s="460"/>
      <c r="L303" s="460"/>
      <c r="M303" s="460"/>
      <c r="N303" s="460"/>
      <c r="O303" s="460"/>
      <c r="P303" s="506"/>
      <c r="Q303" s="523"/>
      <c r="R303" s="532"/>
      <c r="S303" s="526"/>
      <c r="T303" s="225" t="s">
        <v>1326</v>
      </c>
      <c r="U303" s="27" t="s">
        <v>212</v>
      </c>
    </row>
    <row r="304" spans="1:21" s="4" customFormat="1" ht="21" customHeight="1">
      <c r="A304" s="519"/>
      <c r="B304" s="408"/>
      <c r="C304" s="408"/>
      <c r="D304" s="408"/>
      <c r="E304" s="464"/>
      <c r="F304" s="464"/>
      <c r="G304" s="464"/>
      <c r="H304" s="464"/>
      <c r="I304" s="465"/>
      <c r="J304" s="465"/>
      <c r="K304" s="465"/>
      <c r="L304" s="465"/>
      <c r="M304" s="465"/>
      <c r="N304" s="465"/>
      <c r="O304" s="465"/>
      <c r="P304" s="507"/>
      <c r="Q304" s="530"/>
      <c r="R304" s="532"/>
      <c r="S304" s="526"/>
      <c r="T304" s="225" t="s">
        <v>1327</v>
      </c>
      <c r="U304" s="27" t="s">
        <v>13</v>
      </c>
    </row>
    <row r="305" spans="1:21" s="4" customFormat="1" ht="21" customHeight="1">
      <c r="A305" s="554" t="s">
        <v>1328</v>
      </c>
      <c r="B305" s="408"/>
      <c r="C305" s="408"/>
      <c r="D305" s="408"/>
      <c r="E305" s="459"/>
      <c r="F305" s="459"/>
      <c r="G305" s="459"/>
      <c r="H305" s="459"/>
      <c r="I305" s="462"/>
      <c r="J305" s="462"/>
      <c r="K305" s="462"/>
      <c r="L305" s="462"/>
      <c r="M305" s="462">
        <v>74</v>
      </c>
      <c r="N305" s="462"/>
      <c r="O305" s="462"/>
      <c r="P305" s="462">
        <f>SUM(I305:O305)</f>
        <v>74</v>
      </c>
      <c r="Q305" s="522">
        <v>23.95</v>
      </c>
      <c r="R305" s="532"/>
      <c r="S305" s="526"/>
      <c r="T305" s="225" t="s">
        <v>1329</v>
      </c>
      <c r="U305" s="27" t="s">
        <v>12</v>
      </c>
    </row>
    <row r="306" spans="1:21" s="4" customFormat="1" ht="21" customHeight="1">
      <c r="A306" s="518"/>
      <c r="B306" s="408"/>
      <c r="C306" s="408"/>
      <c r="D306" s="408"/>
      <c r="E306" s="460"/>
      <c r="F306" s="460"/>
      <c r="G306" s="460"/>
      <c r="H306" s="460"/>
      <c r="I306" s="463"/>
      <c r="J306" s="463"/>
      <c r="K306" s="463"/>
      <c r="L306" s="463"/>
      <c r="M306" s="463"/>
      <c r="N306" s="463"/>
      <c r="O306" s="463"/>
      <c r="P306" s="506"/>
      <c r="Q306" s="523"/>
      <c r="R306" s="532"/>
      <c r="S306" s="526"/>
      <c r="T306" s="225" t="s">
        <v>1330</v>
      </c>
      <c r="U306" s="27" t="s">
        <v>11</v>
      </c>
    </row>
    <row r="307" spans="1:21" s="4" customFormat="1" ht="21" customHeight="1">
      <c r="A307" s="518"/>
      <c r="B307" s="408"/>
      <c r="C307" s="408"/>
      <c r="D307" s="408"/>
      <c r="E307" s="460"/>
      <c r="F307" s="460"/>
      <c r="G307" s="460"/>
      <c r="H307" s="460"/>
      <c r="I307" s="463"/>
      <c r="J307" s="463"/>
      <c r="K307" s="463"/>
      <c r="L307" s="463"/>
      <c r="M307" s="463"/>
      <c r="N307" s="463"/>
      <c r="O307" s="463"/>
      <c r="P307" s="506"/>
      <c r="Q307" s="523"/>
      <c r="R307" s="532"/>
      <c r="S307" s="526"/>
      <c r="T307" s="225" t="s">
        <v>1331</v>
      </c>
      <c r="U307" s="27" t="s">
        <v>10</v>
      </c>
    </row>
    <row r="308" spans="1:21" s="4" customFormat="1" ht="21" customHeight="1">
      <c r="A308" s="518"/>
      <c r="B308" s="408"/>
      <c r="C308" s="408"/>
      <c r="D308" s="408"/>
      <c r="E308" s="460"/>
      <c r="F308" s="460"/>
      <c r="G308" s="460"/>
      <c r="H308" s="460"/>
      <c r="I308" s="463"/>
      <c r="J308" s="463"/>
      <c r="K308" s="463"/>
      <c r="L308" s="463"/>
      <c r="M308" s="463"/>
      <c r="N308" s="463"/>
      <c r="O308" s="463"/>
      <c r="P308" s="506"/>
      <c r="Q308" s="523"/>
      <c r="R308" s="532"/>
      <c r="S308" s="526"/>
      <c r="T308" s="225" t="s">
        <v>1332</v>
      </c>
      <c r="U308" s="27" t="s">
        <v>56</v>
      </c>
    </row>
    <row r="309" spans="1:21" s="4" customFormat="1" ht="21" customHeight="1">
      <c r="A309" s="518"/>
      <c r="B309" s="408"/>
      <c r="C309" s="408"/>
      <c r="D309" s="408"/>
      <c r="E309" s="460"/>
      <c r="F309" s="460"/>
      <c r="G309" s="460"/>
      <c r="H309" s="460"/>
      <c r="I309" s="463"/>
      <c r="J309" s="463"/>
      <c r="K309" s="463"/>
      <c r="L309" s="463"/>
      <c r="M309" s="463"/>
      <c r="N309" s="463"/>
      <c r="O309" s="463"/>
      <c r="P309" s="506"/>
      <c r="Q309" s="523"/>
      <c r="R309" s="532"/>
      <c r="S309" s="526"/>
      <c r="T309" s="225" t="s">
        <v>1333</v>
      </c>
      <c r="U309" s="27" t="s">
        <v>8</v>
      </c>
    </row>
    <row r="310" spans="1:21" s="4" customFormat="1" ht="21" customHeight="1" thickBot="1">
      <c r="A310" s="529"/>
      <c r="B310" s="409"/>
      <c r="C310" s="409"/>
      <c r="D310" s="409"/>
      <c r="E310" s="461"/>
      <c r="F310" s="461"/>
      <c r="G310" s="461"/>
      <c r="H310" s="461"/>
      <c r="I310" s="466"/>
      <c r="J310" s="466"/>
      <c r="K310" s="466"/>
      <c r="L310" s="466"/>
      <c r="M310" s="466"/>
      <c r="N310" s="466"/>
      <c r="O310" s="466"/>
      <c r="P310" s="512"/>
      <c r="Q310" s="524"/>
      <c r="R310" s="533"/>
      <c r="S310" s="527"/>
      <c r="T310" s="224" t="s">
        <v>1334</v>
      </c>
      <c r="U310" s="28" t="s">
        <v>24</v>
      </c>
    </row>
    <row r="311" spans="1:21" s="4" customFormat="1" ht="21" customHeight="1">
      <c r="A311" s="546" t="s">
        <v>1335</v>
      </c>
      <c r="B311" s="408" t="s">
        <v>1336</v>
      </c>
      <c r="C311" s="408"/>
      <c r="D311" s="408" t="s">
        <v>999</v>
      </c>
      <c r="E311" s="462">
        <v>100</v>
      </c>
      <c r="F311" s="462">
        <v>222</v>
      </c>
      <c r="G311" s="462">
        <v>97</v>
      </c>
      <c r="H311" s="462">
        <v>130</v>
      </c>
      <c r="I311" s="459"/>
      <c r="J311" s="459"/>
      <c r="K311" s="459"/>
      <c r="L311" s="459"/>
      <c r="M311" s="459"/>
      <c r="N311" s="459"/>
      <c r="O311" s="459"/>
      <c r="P311" s="462">
        <f t="shared" ref="P311" si="32">SUM(E311:O311)</f>
        <v>549</v>
      </c>
      <c r="Q311" s="522">
        <v>20.95</v>
      </c>
      <c r="R311" s="531">
        <v>0.8</v>
      </c>
      <c r="S311" s="525">
        <f>+(P311*Q311+P316*Q316)*(1-R311)</f>
        <v>5102.4599999999991</v>
      </c>
      <c r="T311" s="226" t="s">
        <v>1337</v>
      </c>
      <c r="U311" s="29">
        <v>4</v>
      </c>
    </row>
    <row r="312" spans="1:21" s="4" customFormat="1" ht="21" customHeight="1">
      <c r="A312" s="518"/>
      <c r="B312" s="408"/>
      <c r="C312" s="408"/>
      <c r="D312" s="408"/>
      <c r="E312" s="463"/>
      <c r="F312" s="463"/>
      <c r="G312" s="463"/>
      <c r="H312" s="463"/>
      <c r="I312" s="460"/>
      <c r="J312" s="460"/>
      <c r="K312" s="460"/>
      <c r="L312" s="460"/>
      <c r="M312" s="460"/>
      <c r="N312" s="460"/>
      <c r="O312" s="460"/>
      <c r="P312" s="506"/>
      <c r="Q312" s="523"/>
      <c r="R312" s="532"/>
      <c r="S312" s="526"/>
      <c r="T312" s="225" t="s">
        <v>1338</v>
      </c>
      <c r="U312" s="27" t="s">
        <v>210</v>
      </c>
    </row>
    <row r="313" spans="1:21" s="4" customFormat="1" ht="21" customHeight="1">
      <c r="A313" s="518"/>
      <c r="B313" s="408"/>
      <c r="C313" s="408"/>
      <c r="D313" s="408"/>
      <c r="E313" s="463"/>
      <c r="F313" s="463"/>
      <c r="G313" s="463"/>
      <c r="H313" s="463"/>
      <c r="I313" s="460"/>
      <c r="J313" s="460"/>
      <c r="K313" s="460"/>
      <c r="L313" s="460"/>
      <c r="M313" s="460"/>
      <c r="N313" s="460"/>
      <c r="O313" s="460"/>
      <c r="P313" s="506"/>
      <c r="Q313" s="523"/>
      <c r="R313" s="532"/>
      <c r="S313" s="526"/>
      <c r="T313" s="225" t="s">
        <v>1339</v>
      </c>
      <c r="U313" s="27" t="s">
        <v>211</v>
      </c>
    </row>
    <row r="314" spans="1:21" s="4" customFormat="1" ht="21" customHeight="1">
      <c r="A314" s="518"/>
      <c r="B314" s="408"/>
      <c r="C314" s="408"/>
      <c r="D314" s="408"/>
      <c r="E314" s="463"/>
      <c r="F314" s="463"/>
      <c r="G314" s="463"/>
      <c r="H314" s="463"/>
      <c r="I314" s="460"/>
      <c r="J314" s="460"/>
      <c r="K314" s="460"/>
      <c r="L314" s="460"/>
      <c r="M314" s="460"/>
      <c r="N314" s="460"/>
      <c r="O314" s="460"/>
      <c r="P314" s="506"/>
      <c r="Q314" s="523"/>
      <c r="R314" s="532"/>
      <c r="S314" s="526"/>
      <c r="T314" s="225" t="s">
        <v>1340</v>
      </c>
      <c r="U314" s="27" t="s">
        <v>212</v>
      </c>
    </row>
    <row r="315" spans="1:21" s="4" customFormat="1" ht="21" customHeight="1">
      <c r="A315" s="519"/>
      <c r="B315" s="408"/>
      <c r="C315" s="408"/>
      <c r="D315" s="408"/>
      <c r="E315" s="464"/>
      <c r="F315" s="464"/>
      <c r="G315" s="464"/>
      <c r="H315" s="464"/>
      <c r="I315" s="465"/>
      <c r="J315" s="465"/>
      <c r="K315" s="465"/>
      <c r="L315" s="465"/>
      <c r="M315" s="465"/>
      <c r="N315" s="465"/>
      <c r="O315" s="465"/>
      <c r="P315" s="507"/>
      <c r="Q315" s="530"/>
      <c r="R315" s="532"/>
      <c r="S315" s="526"/>
      <c r="T315" s="225" t="s">
        <v>1341</v>
      </c>
      <c r="U315" s="27" t="s">
        <v>13</v>
      </c>
    </row>
    <row r="316" spans="1:21" s="4" customFormat="1" ht="21" customHeight="1">
      <c r="A316" s="554" t="s">
        <v>1342</v>
      </c>
      <c r="B316" s="408"/>
      <c r="C316" s="408"/>
      <c r="D316" s="408"/>
      <c r="E316" s="459"/>
      <c r="F316" s="459"/>
      <c r="G316" s="459"/>
      <c r="H316" s="459"/>
      <c r="I316" s="462">
        <v>150</v>
      </c>
      <c r="J316" s="462">
        <v>107</v>
      </c>
      <c r="K316" s="462">
        <v>164</v>
      </c>
      <c r="L316" s="462">
        <v>74</v>
      </c>
      <c r="M316" s="462">
        <v>90</v>
      </c>
      <c r="N316" s="462"/>
      <c r="O316" s="462"/>
      <c r="P316" s="462">
        <f>SUM(I316:O316)</f>
        <v>585</v>
      </c>
      <c r="Q316" s="522">
        <v>23.95</v>
      </c>
      <c r="R316" s="532"/>
      <c r="S316" s="526"/>
      <c r="T316" s="225" t="s">
        <v>1343</v>
      </c>
      <c r="U316" s="27" t="s">
        <v>12</v>
      </c>
    </row>
    <row r="317" spans="1:21" s="4" customFormat="1" ht="21" customHeight="1">
      <c r="A317" s="518"/>
      <c r="B317" s="408"/>
      <c r="C317" s="408"/>
      <c r="D317" s="408"/>
      <c r="E317" s="460"/>
      <c r="F317" s="460"/>
      <c r="G317" s="460"/>
      <c r="H317" s="460"/>
      <c r="I317" s="463"/>
      <c r="J317" s="463"/>
      <c r="K317" s="463"/>
      <c r="L317" s="463"/>
      <c r="M317" s="463"/>
      <c r="N317" s="463"/>
      <c r="O317" s="463"/>
      <c r="P317" s="506"/>
      <c r="Q317" s="523"/>
      <c r="R317" s="532"/>
      <c r="S317" s="526"/>
      <c r="T317" s="225" t="s">
        <v>1344</v>
      </c>
      <c r="U317" s="27" t="s">
        <v>11</v>
      </c>
    </row>
    <row r="318" spans="1:21" s="4" customFormat="1" ht="21" customHeight="1">
      <c r="A318" s="518"/>
      <c r="B318" s="408"/>
      <c r="C318" s="408"/>
      <c r="D318" s="408"/>
      <c r="E318" s="460"/>
      <c r="F318" s="460"/>
      <c r="G318" s="460"/>
      <c r="H318" s="460"/>
      <c r="I318" s="463"/>
      <c r="J318" s="463"/>
      <c r="K318" s="463"/>
      <c r="L318" s="463"/>
      <c r="M318" s="463"/>
      <c r="N318" s="463"/>
      <c r="O318" s="463"/>
      <c r="P318" s="506"/>
      <c r="Q318" s="523"/>
      <c r="R318" s="532"/>
      <c r="S318" s="526"/>
      <c r="T318" s="225" t="s">
        <v>1345</v>
      </c>
      <c r="U318" s="27" t="s">
        <v>10</v>
      </c>
    </row>
    <row r="319" spans="1:21" s="4" customFormat="1" ht="21" customHeight="1">
      <c r="A319" s="518"/>
      <c r="B319" s="408"/>
      <c r="C319" s="408"/>
      <c r="D319" s="408"/>
      <c r="E319" s="460"/>
      <c r="F319" s="460"/>
      <c r="G319" s="460"/>
      <c r="H319" s="460"/>
      <c r="I319" s="463"/>
      <c r="J319" s="463"/>
      <c r="K319" s="463"/>
      <c r="L319" s="463"/>
      <c r="M319" s="463"/>
      <c r="N319" s="463"/>
      <c r="O319" s="463"/>
      <c r="P319" s="506"/>
      <c r="Q319" s="523"/>
      <c r="R319" s="532"/>
      <c r="S319" s="526"/>
      <c r="T319" s="225" t="s">
        <v>1346</v>
      </c>
      <c r="U319" s="27" t="s">
        <v>56</v>
      </c>
    </row>
    <row r="320" spans="1:21" s="4" customFormat="1" ht="21" customHeight="1">
      <c r="A320" s="518"/>
      <c r="B320" s="408"/>
      <c r="C320" s="408"/>
      <c r="D320" s="408"/>
      <c r="E320" s="460"/>
      <c r="F320" s="460"/>
      <c r="G320" s="460"/>
      <c r="H320" s="460"/>
      <c r="I320" s="463"/>
      <c r="J320" s="463"/>
      <c r="K320" s="463"/>
      <c r="L320" s="463"/>
      <c r="M320" s="463"/>
      <c r="N320" s="463"/>
      <c r="O320" s="463"/>
      <c r="P320" s="506"/>
      <c r="Q320" s="523"/>
      <c r="R320" s="532"/>
      <c r="S320" s="526"/>
      <c r="T320" s="225" t="s">
        <v>1347</v>
      </c>
      <c r="U320" s="27" t="s">
        <v>8</v>
      </c>
    </row>
    <row r="321" spans="1:21" s="4" customFormat="1" ht="21" customHeight="1" thickBot="1">
      <c r="A321" s="529"/>
      <c r="B321" s="409"/>
      <c r="C321" s="409"/>
      <c r="D321" s="409"/>
      <c r="E321" s="461"/>
      <c r="F321" s="461"/>
      <c r="G321" s="461"/>
      <c r="H321" s="461"/>
      <c r="I321" s="466"/>
      <c r="J321" s="466"/>
      <c r="K321" s="466"/>
      <c r="L321" s="466"/>
      <c r="M321" s="466"/>
      <c r="N321" s="466"/>
      <c r="O321" s="466"/>
      <c r="P321" s="512"/>
      <c r="Q321" s="524"/>
      <c r="R321" s="533"/>
      <c r="S321" s="527"/>
      <c r="T321" s="224" t="s">
        <v>1348</v>
      </c>
      <c r="U321" s="28" t="s">
        <v>24</v>
      </c>
    </row>
    <row r="322" spans="1:21" s="4" customFormat="1" ht="22.5" customHeight="1">
      <c r="A322" s="395" t="s">
        <v>1349</v>
      </c>
      <c r="B322" s="391"/>
      <c r="C322" s="391"/>
      <c r="D322" s="391"/>
      <c r="E322" s="227"/>
      <c r="F322" s="227"/>
      <c r="G322" s="227"/>
      <c r="H322" s="227"/>
      <c r="I322" s="227"/>
      <c r="J322" s="227"/>
      <c r="K322" s="227"/>
      <c r="L322" s="227"/>
      <c r="M322" s="227"/>
      <c r="N322" s="227"/>
      <c r="O322" s="227"/>
      <c r="P322" s="227"/>
      <c r="Q322" s="228"/>
      <c r="R322" s="143"/>
      <c r="S322" s="235"/>
      <c r="T322" s="230"/>
      <c r="U322" s="231"/>
    </row>
    <row r="323" spans="1:21" s="50" customFormat="1" ht="11.25" customHeight="1">
      <c r="A323" s="503" t="s">
        <v>19</v>
      </c>
      <c r="B323" s="328"/>
      <c r="C323" s="425" t="s">
        <v>18</v>
      </c>
      <c r="D323" s="537" t="s">
        <v>17</v>
      </c>
      <c r="E323" s="425">
        <v>4</v>
      </c>
      <c r="F323" s="539" t="s">
        <v>16</v>
      </c>
      <c r="G323" s="539" t="s">
        <v>15</v>
      </c>
      <c r="H323" s="539" t="s">
        <v>14</v>
      </c>
      <c r="I323" s="425" t="s">
        <v>13</v>
      </c>
      <c r="J323" s="425" t="s">
        <v>12</v>
      </c>
      <c r="K323" s="425" t="s">
        <v>11</v>
      </c>
      <c r="L323" s="425" t="s">
        <v>10</v>
      </c>
      <c r="M323" s="425" t="s">
        <v>56</v>
      </c>
      <c r="N323" s="425" t="s">
        <v>8</v>
      </c>
      <c r="O323" s="425" t="s">
        <v>24</v>
      </c>
      <c r="P323" s="425" t="s">
        <v>7</v>
      </c>
      <c r="Q323" s="513" t="s">
        <v>995</v>
      </c>
      <c r="R323" s="541" t="s">
        <v>7</v>
      </c>
      <c r="S323" s="545" t="s">
        <v>7</v>
      </c>
      <c r="T323" s="418" t="s">
        <v>115</v>
      </c>
      <c r="U323" s="420" t="s">
        <v>116</v>
      </c>
    </row>
    <row r="324" spans="1:21" s="31" customFormat="1" ht="11.25" customHeight="1" thickBot="1">
      <c r="A324" s="504"/>
      <c r="B324" s="425"/>
      <c r="C324" s="424"/>
      <c r="D324" s="538"/>
      <c r="E324" s="423"/>
      <c r="F324" s="540"/>
      <c r="G324" s="540"/>
      <c r="H324" s="540"/>
      <c r="I324" s="423"/>
      <c r="J324" s="423"/>
      <c r="K324" s="423"/>
      <c r="L324" s="423"/>
      <c r="M324" s="423"/>
      <c r="N324" s="423"/>
      <c r="O324" s="423"/>
      <c r="P324" s="423"/>
      <c r="Q324" s="514"/>
      <c r="R324" s="436"/>
      <c r="S324" s="331"/>
      <c r="T324" s="419"/>
      <c r="U324" s="421"/>
    </row>
    <row r="325" spans="1:21" s="237" customFormat="1" ht="21" customHeight="1">
      <c r="A325" s="546" t="s">
        <v>1350</v>
      </c>
      <c r="B325" s="365" t="s">
        <v>1351</v>
      </c>
      <c r="C325" s="368"/>
      <c r="D325" s="365" t="s">
        <v>1173</v>
      </c>
      <c r="E325" s="462"/>
      <c r="F325" s="462">
        <v>19</v>
      </c>
      <c r="G325" s="462">
        <v>25</v>
      </c>
      <c r="H325" s="462">
        <v>23</v>
      </c>
      <c r="I325" s="459"/>
      <c r="J325" s="459"/>
      <c r="K325" s="459"/>
      <c r="L325" s="459"/>
      <c r="M325" s="459"/>
      <c r="N325" s="459"/>
      <c r="O325" s="459"/>
      <c r="P325" s="462">
        <f t="shared" ref="P325" si="33">SUM(E325:O325)</f>
        <v>67</v>
      </c>
      <c r="Q325" s="522">
        <v>20.95</v>
      </c>
      <c r="R325" s="531">
        <v>0.8</v>
      </c>
      <c r="S325" s="525">
        <f>+(P325*Q325+P330*Q330)*(1-R325)</f>
        <v>1229.1499999999996</v>
      </c>
      <c r="T325" s="236" t="s">
        <v>1352</v>
      </c>
      <c r="U325" s="27">
        <v>4</v>
      </c>
    </row>
    <row r="326" spans="1:21" s="237" customFormat="1" ht="21" customHeight="1">
      <c r="A326" s="518"/>
      <c r="B326" s="366"/>
      <c r="C326" s="381"/>
      <c r="D326" s="366"/>
      <c r="E326" s="463"/>
      <c r="F326" s="463"/>
      <c r="G326" s="463"/>
      <c r="H326" s="463"/>
      <c r="I326" s="460"/>
      <c r="J326" s="460"/>
      <c r="K326" s="460"/>
      <c r="L326" s="460"/>
      <c r="M326" s="460"/>
      <c r="N326" s="460"/>
      <c r="O326" s="460"/>
      <c r="P326" s="506"/>
      <c r="Q326" s="523"/>
      <c r="R326" s="532"/>
      <c r="S326" s="526"/>
      <c r="T326" s="236" t="s">
        <v>1353</v>
      </c>
      <c r="U326" s="27" t="s">
        <v>210</v>
      </c>
    </row>
    <row r="327" spans="1:21" s="237" customFormat="1" ht="21" customHeight="1">
      <c r="A327" s="518"/>
      <c r="B327" s="366"/>
      <c r="C327" s="381"/>
      <c r="D327" s="366"/>
      <c r="E327" s="463"/>
      <c r="F327" s="463"/>
      <c r="G327" s="463"/>
      <c r="H327" s="463"/>
      <c r="I327" s="460"/>
      <c r="J327" s="460"/>
      <c r="K327" s="460"/>
      <c r="L327" s="460"/>
      <c r="M327" s="460"/>
      <c r="N327" s="460"/>
      <c r="O327" s="460"/>
      <c r="P327" s="506"/>
      <c r="Q327" s="523"/>
      <c r="R327" s="532"/>
      <c r="S327" s="526"/>
      <c r="T327" s="236" t="s">
        <v>1354</v>
      </c>
      <c r="U327" s="27" t="s">
        <v>211</v>
      </c>
    </row>
    <row r="328" spans="1:21" s="237" customFormat="1" ht="21" customHeight="1">
      <c r="A328" s="518"/>
      <c r="B328" s="366"/>
      <c r="C328" s="381"/>
      <c r="D328" s="366"/>
      <c r="E328" s="463"/>
      <c r="F328" s="463"/>
      <c r="G328" s="463"/>
      <c r="H328" s="463"/>
      <c r="I328" s="460"/>
      <c r="J328" s="460"/>
      <c r="K328" s="460"/>
      <c r="L328" s="460"/>
      <c r="M328" s="460"/>
      <c r="N328" s="460"/>
      <c r="O328" s="460"/>
      <c r="P328" s="506"/>
      <c r="Q328" s="523"/>
      <c r="R328" s="532"/>
      <c r="S328" s="526"/>
      <c r="T328" s="236" t="s">
        <v>1355</v>
      </c>
      <c r="U328" s="27" t="s">
        <v>212</v>
      </c>
    </row>
    <row r="329" spans="1:21" s="237" customFormat="1" ht="21" customHeight="1">
      <c r="A329" s="519"/>
      <c r="B329" s="366"/>
      <c r="C329" s="381"/>
      <c r="D329" s="366"/>
      <c r="E329" s="464"/>
      <c r="F329" s="464"/>
      <c r="G329" s="464"/>
      <c r="H329" s="464"/>
      <c r="I329" s="465"/>
      <c r="J329" s="465"/>
      <c r="K329" s="465"/>
      <c r="L329" s="465"/>
      <c r="M329" s="465"/>
      <c r="N329" s="465"/>
      <c r="O329" s="465"/>
      <c r="P329" s="507"/>
      <c r="Q329" s="530"/>
      <c r="R329" s="532"/>
      <c r="S329" s="526"/>
      <c r="T329" s="236" t="s">
        <v>1356</v>
      </c>
      <c r="U329" s="27" t="s">
        <v>13</v>
      </c>
    </row>
    <row r="330" spans="1:21" s="237" customFormat="1" ht="21" customHeight="1">
      <c r="A330" s="554" t="s">
        <v>1357</v>
      </c>
      <c r="B330" s="366"/>
      <c r="C330" s="381"/>
      <c r="D330" s="366"/>
      <c r="E330" s="459"/>
      <c r="F330" s="459"/>
      <c r="G330" s="459"/>
      <c r="H330" s="459"/>
      <c r="I330" s="462">
        <v>45</v>
      </c>
      <c r="J330" s="462">
        <v>39</v>
      </c>
      <c r="K330" s="462">
        <v>49</v>
      </c>
      <c r="L330" s="462">
        <v>54</v>
      </c>
      <c r="M330" s="462">
        <v>11</v>
      </c>
      <c r="N330" s="462"/>
      <c r="O330" s="462"/>
      <c r="P330" s="462">
        <f>SUM(I330:O330)</f>
        <v>198</v>
      </c>
      <c r="Q330" s="522">
        <v>23.95</v>
      </c>
      <c r="R330" s="532"/>
      <c r="S330" s="526"/>
      <c r="T330" s="236" t="s">
        <v>1358</v>
      </c>
      <c r="U330" s="27" t="s">
        <v>12</v>
      </c>
    </row>
    <row r="331" spans="1:21" s="237" customFormat="1" ht="21" customHeight="1">
      <c r="A331" s="518"/>
      <c r="B331" s="366"/>
      <c r="C331" s="381"/>
      <c r="D331" s="366"/>
      <c r="E331" s="460"/>
      <c r="F331" s="460"/>
      <c r="G331" s="460"/>
      <c r="H331" s="460"/>
      <c r="I331" s="463"/>
      <c r="J331" s="463"/>
      <c r="K331" s="463"/>
      <c r="L331" s="463"/>
      <c r="M331" s="463"/>
      <c r="N331" s="463"/>
      <c r="O331" s="463"/>
      <c r="P331" s="506"/>
      <c r="Q331" s="523"/>
      <c r="R331" s="532"/>
      <c r="S331" s="526"/>
      <c r="T331" s="236" t="s">
        <v>1359</v>
      </c>
      <c r="U331" s="27" t="s">
        <v>11</v>
      </c>
    </row>
    <row r="332" spans="1:21" s="237" customFormat="1" ht="21" customHeight="1">
      <c r="A332" s="518"/>
      <c r="B332" s="366"/>
      <c r="C332" s="381"/>
      <c r="D332" s="366"/>
      <c r="E332" s="460"/>
      <c r="F332" s="460"/>
      <c r="G332" s="460"/>
      <c r="H332" s="460"/>
      <c r="I332" s="463"/>
      <c r="J332" s="463"/>
      <c r="K332" s="463"/>
      <c r="L332" s="463"/>
      <c r="M332" s="463"/>
      <c r="N332" s="463"/>
      <c r="O332" s="463"/>
      <c r="P332" s="506"/>
      <c r="Q332" s="523"/>
      <c r="R332" s="532"/>
      <c r="S332" s="526"/>
      <c r="T332" s="236" t="s">
        <v>1360</v>
      </c>
      <c r="U332" s="27" t="s">
        <v>10</v>
      </c>
    </row>
    <row r="333" spans="1:21" s="237" customFormat="1" ht="21" customHeight="1">
      <c r="A333" s="518"/>
      <c r="B333" s="366"/>
      <c r="C333" s="381"/>
      <c r="D333" s="366"/>
      <c r="E333" s="460"/>
      <c r="F333" s="460"/>
      <c r="G333" s="460"/>
      <c r="H333" s="460"/>
      <c r="I333" s="463"/>
      <c r="J333" s="463"/>
      <c r="K333" s="463"/>
      <c r="L333" s="463"/>
      <c r="M333" s="463"/>
      <c r="N333" s="463"/>
      <c r="O333" s="463"/>
      <c r="P333" s="506"/>
      <c r="Q333" s="523"/>
      <c r="R333" s="532"/>
      <c r="S333" s="526"/>
      <c r="T333" s="236" t="s">
        <v>1361</v>
      </c>
      <c r="U333" s="27" t="s">
        <v>56</v>
      </c>
    </row>
    <row r="334" spans="1:21" s="237" customFormat="1" ht="21" customHeight="1">
      <c r="A334" s="518"/>
      <c r="B334" s="366"/>
      <c r="C334" s="381"/>
      <c r="D334" s="366"/>
      <c r="E334" s="460"/>
      <c r="F334" s="460"/>
      <c r="G334" s="460"/>
      <c r="H334" s="460"/>
      <c r="I334" s="463"/>
      <c r="J334" s="463"/>
      <c r="K334" s="463"/>
      <c r="L334" s="463"/>
      <c r="M334" s="463"/>
      <c r="N334" s="463"/>
      <c r="O334" s="463"/>
      <c r="P334" s="506"/>
      <c r="Q334" s="523"/>
      <c r="R334" s="532"/>
      <c r="S334" s="526"/>
      <c r="T334" s="236" t="s">
        <v>1362</v>
      </c>
      <c r="U334" s="27" t="s">
        <v>8</v>
      </c>
    </row>
    <row r="335" spans="1:21" s="237" customFormat="1" ht="21" customHeight="1" thickBot="1">
      <c r="A335" s="529"/>
      <c r="B335" s="367"/>
      <c r="C335" s="382"/>
      <c r="D335" s="367"/>
      <c r="E335" s="461"/>
      <c r="F335" s="461"/>
      <c r="G335" s="461"/>
      <c r="H335" s="461"/>
      <c r="I335" s="466"/>
      <c r="J335" s="466"/>
      <c r="K335" s="466"/>
      <c r="L335" s="466"/>
      <c r="M335" s="466"/>
      <c r="N335" s="466"/>
      <c r="O335" s="466"/>
      <c r="P335" s="512"/>
      <c r="Q335" s="524"/>
      <c r="R335" s="533"/>
      <c r="S335" s="527"/>
      <c r="T335" s="238" t="s">
        <v>1363</v>
      </c>
      <c r="U335" s="28" t="s">
        <v>24</v>
      </c>
    </row>
    <row r="336" spans="1:21" s="237" customFormat="1" ht="21" customHeight="1">
      <c r="A336" s="546" t="s">
        <v>1364</v>
      </c>
      <c r="B336" s="365" t="s">
        <v>108</v>
      </c>
      <c r="C336" s="368"/>
      <c r="D336" s="365" t="s">
        <v>1173</v>
      </c>
      <c r="E336" s="462">
        <v>20</v>
      </c>
      <c r="F336" s="462">
        <v>24</v>
      </c>
      <c r="G336" s="462">
        <v>60</v>
      </c>
      <c r="H336" s="462">
        <v>85</v>
      </c>
      <c r="I336" s="459"/>
      <c r="J336" s="459"/>
      <c r="K336" s="459"/>
      <c r="L336" s="459"/>
      <c r="M336" s="459"/>
      <c r="N336" s="459"/>
      <c r="O336" s="459"/>
      <c r="P336" s="462">
        <f t="shared" ref="P336" si="34">SUM(E336:O336)</f>
        <v>189</v>
      </c>
      <c r="Q336" s="522">
        <v>20.95</v>
      </c>
      <c r="R336" s="531">
        <v>0.8</v>
      </c>
      <c r="S336" s="525">
        <f>+(P336*Q336+P341*Q341)*(1-R336)</f>
        <v>3139.0099999999993</v>
      </c>
      <c r="T336" s="236" t="s">
        <v>1365</v>
      </c>
      <c r="U336" s="27">
        <v>4</v>
      </c>
    </row>
    <row r="337" spans="1:21" s="237" customFormat="1" ht="21" customHeight="1">
      <c r="A337" s="518"/>
      <c r="B337" s="366"/>
      <c r="C337" s="381"/>
      <c r="D337" s="366"/>
      <c r="E337" s="463"/>
      <c r="F337" s="463"/>
      <c r="G337" s="463"/>
      <c r="H337" s="463"/>
      <c r="I337" s="460"/>
      <c r="J337" s="460"/>
      <c r="K337" s="460"/>
      <c r="L337" s="460"/>
      <c r="M337" s="460"/>
      <c r="N337" s="460"/>
      <c r="O337" s="460"/>
      <c r="P337" s="506"/>
      <c r="Q337" s="523"/>
      <c r="R337" s="532"/>
      <c r="S337" s="526"/>
      <c r="T337" s="236" t="s">
        <v>1366</v>
      </c>
      <c r="U337" s="27" t="s">
        <v>210</v>
      </c>
    </row>
    <row r="338" spans="1:21" s="237" customFormat="1" ht="21" customHeight="1">
      <c r="A338" s="518"/>
      <c r="B338" s="366"/>
      <c r="C338" s="381"/>
      <c r="D338" s="366"/>
      <c r="E338" s="463"/>
      <c r="F338" s="463"/>
      <c r="G338" s="463"/>
      <c r="H338" s="463"/>
      <c r="I338" s="460"/>
      <c r="J338" s="460"/>
      <c r="K338" s="460"/>
      <c r="L338" s="460"/>
      <c r="M338" s="460"/>
      <c r="N338" s="460"/>
      <c r="O338" s="460"/>
      <c r="P338" s="506"/>
      <c r="Q338" s="523"/>
      <c r="R338" s="532"/>
      <c r="S338" s="526"/>
      <c r="T338" s="236" t="s">
        <v>1367</v>
      </c>
      <c r="U338" s="27" t="s">
        <v>211</v>
      </c>
    </row>
    <row r="339" spans="1:21" s="237" customFormat="1" ht="21" customHeight="1">
      <c r="A339" s="518"/>
      <c r="B339" s="366"/>
      <c r="C339" s="381"/>
      <c r="D339" s="366"/>
      <c r="E339" s="463"/>
      <c r="F339" s="463"/>
      <c r="G339" s="463"/>
      <c r="H339" s="463"/>
      <c r="I339" s="460"/>
      <c r="J339" s="460"/>
      <c r="K339" s="460"/>
      <c r="L339" s="460"/>
      <c r="M339" s="460"/>
      <c r="N339" s="460"/>
      <c r="O339" s="460"/>
      <c r="P339" s="506"/>
      <c r="Q339" s="523"/>
      <c r="R339" s="532"/>
      <c r="S339" s="526"/>
      <c r="T339" s="236" t="s">
        <v>1368</v>
      </c>
      <c r="U339" s="27" t="s">
        <v>212</v>
      </c>
    </row>
    <row r="340" spans="1:21" s="237" customFormat="1" ht="21" customHeight="1">
      <c r="A340" s="519"/>
      <c r="B340" s="366"/>
      <c r="C340" s="381"/>
      <c r="D340" s="366"/>
      <c r="E340" s="464"/>
      <c r="F340" s="464"/>
      <c r="G340" s="464"/>
      <c r="H340" s="464"/>
      <c r="I340" s="465"/>
      <c r="J340" s="465"/>
      <c r="K340" s="465"/>
      <c r="L340" s="465"/>
      <c r="M340" s="465"/>
      <c r="N340" s="465"/>
      <c r="O340" s="465"/>
      <c r="P340" s="507"/>
      <c r="Q340" s="530"/>
      <c r="R340" s="532"/>
      <c r="S340" s="526"/>
      <c r="T340" s="236" t="s">
        <v>1369</v>
      </c>
      <c r="U340" s="27" t="s">
        <v>13</v>
      </c>
    </row>
    <row r="341" spans="1:21" s="237" customFormat="1" ht="21" customHeight="1">
      <c r="A341" s="554" t="s">
        <v>1370</v>
      </c>
      <c r="B341" s="366"/>
      <c r="C341" s="381"/>
      <c r="D341" s="366"/>
      <c r="E341" s="459"/>
      <c r="F341" s="459"/>
      <c r="G341" s="459"/>
      <c r="H341" s="459"/>
      <c r="I341" s="462">
        <v>129</v>
      </c>
      <c r="J341" s="462">
        <v>118</v>
      </c>
      <c r="K341" s="462">
        <v>123</v>
      </c>
      <c r="L341" s="462">
        <v>72</v>
      </c>
      <c r="M341" s="462">
        <v>48</v>
      </c>
      <c r="N341" s="462"/>
      <c r="O341" s="462"/>
      <c r="P341" s="462">
        <f>SUM(I341:O341)</f>
        <v>490</v>
      </c>
      <c r="Q341" s="522">
        <v>23.95</v>
      </c>
      <c r="R341" s="532"/>
      <c r="S341" s="526"/>
      <c r="T341" s="236" t="s">
        <v>1371</v>
      </c>
      <c r="U341" s="27" t="s">
        <v>12</v>
      </c>
    </row>
    <row r="342" spans="1:21" s="237" customFormat="1" ht="21" customHeight="1">
      <c r="A342" s="518"/>
      <c r="B342" s="366"/>
      <c r="C342" s="381"/>
      <c r="D342" s="366"/>
      <c r="E342" s="460"/>
      <c r="F342" s="460"/>
      <c r="G342" s="460"/>
      <c r="H342" s="460"/>
      <c r="I342" s="463"/>
      <c r="J342" s="463"/>
      <c r="K342" s="463"/>
      <c r="L342" s="463"/>
      <c r="M342" s="463"/>
      <c r="N342" s="463"/>
      <c r="O342" s="463"/>
      <c r="P342" s="506"/>
      <c r="Q342" s="523"/>
      <c r="R342" s="532"/>
      <c r="S342" s="526"/>
      <c r="T342" s="236" t="s">
        <v>1372</v>
      </c>
      <c r="U342" s="27" t="s">
        <v>11</v>
      </c>
    </row>
    <row r="343" spans="1:21" s="237" customFormat="1" ht="21" customHeight="1">
      <c r="A343" s="518"/>
      <c r="B343" s="366"/>
      <c r="C343" s="381"/>
      <c r="D343" s="366"/>
      <c r="E343" s="460"/>
      <c r="F343" s="460"/>
      <c r="G343" s="460"/>
      <c r="H343" s="460"/>
      <c r="I343" s="463"/>
      <c r="J343" s="463"/>
      <c r="K343" s="463"/>
      <c r="L343" s="463"/>
      <c r="M343" s="463"/>
      <c r="N343" s="463"/>
      <c r="O343" s="463"/>
      <c r="P343" s="506"/>
      <c r="Q343" s="523"/>
      <c r="R343" s="532"/>
      <c r="S343" s="526"/>
      <c r="T343" s="236" t="s">
        <v>1373</v>
      </c>
      <c r="U343" s="27" t="s">
        <v>10</v>
      </c>
    </row>
    <row r="344" spans="1:21" s="237" customFormat="1" ht="21" customHeight="1">
      <c r="A344" s="518"/>
      <c r="B344" s="366"/>
      <c r="C344" s="381"/>
      <c r="D344" s="366"/>
      <c r="E344" s="460"/>
      <c r="F344" s="460"/>
      <c r="G344" s="460"/>
      <c r="H344" s="460"/>
      <c r="I344" s="463"/>
      <c r="J344" s="463"/>
      <c r="K344" s="463"/>
      <c r="L344" s="463"/>
      <c r="M344" s="463"/>
      <c r="N344" s="463"/>
      <c r="O344" s="463"/>
      <c r="P344" s="506"/>
      <c r="Q344" s="523"/>
      <c r="R344" s="532"/>
      <c r="S344" s="526"/>
      <c r="T344" s="236" t="s">
        <v>1374</v>
      </c>
      <c r="U344" s="27" t="s">
        <v>56</v>
      </c>
    </row>
    <row r="345" spans="1:21" s="237" customFormat="1" ht="21" customHeight="1">
      <c r="A345" s="518"/>
      <c r="B345" s="366"/>
      <c r="C345" s="381"/>
      <c r="D345" s="366"/>
      <c r="E345" s="460"/>
      <c r="F345" s="460"/>
      <c r="G345" s="460"/>
      <c r="H345" s="460"/>
      <c r="I345" s="463"/>
      <c r="J345" s="463"/>
      <c r="K345" s="463"/>
      <c r="L345" s="463"/>
      <c r="M345" s="463"/>
      <c r="N345" s="463"/>
      <c r="O345" s="463"/>
      <c r="P345" s="506"/>
      <c r="Q345" s="523"/>
      <c r="R345" s="532"/>
      <c r="S345" s="526"/>
      <c r="T345" s="236" t="s">
        <v>1375</v>
      </c>
      <c r="U345" s="27" t="s">
        <v>8</v>
      </c>
    </row>
    <row r="346" spans="1:21" s="237" customFormat="1" ht="21" customHeight="1" thickBot="1">
      <c r="A346" s="529"/>
      <c r="B346" s="367"/>
      <c r="C346" s="382"/>
      <c r="D346" s="367"/>
      <c r="E346" s="461"/>
      <c r="F346" s="461"/>
      <c r="G346" s="461"/>
      <c r="H346" s="461"/>
      <c r="I346" s="466"/>
      <c r="J346" s="466"/>
      <c r="K346" s="466"/>
      <c r="L346" s="466"/>
      <c r="M346" s="466"/>
      <c r="N346" s="466"/>
      <c r="O346" s="466"/>
      <c r="P346" s="512"/>
      <c r="Q346" s="524"/>
      <c r="R346" s="533"/>
      <c r="S346" s="527"/>
      <c r="T346" s="238" t="s">
        <v>1376</v>
      </c>
      <c r="U346" s="28" t="s">
        <v>24</v>
      </c>
    </row>
    <row r="347" spans="1:21" s="237" customFormat="1" ht="21" customHeight="1">
      <c r="A347" s="546" t="s">
        <v>1377</v>
      </c>
      <c r="B347" s="365" t="s">
        <v>105</v>
      </c>
      <c r="C347" s="368"/>
      <c r="D347" s="365" t="s">
        <v>1173</v>
      </c>
      <c r="E347" s="462"/>
      <c r="F347" s="462"/>
      <c r="G347" s="462"/>
      <c r="H347" s="462"/>
      <c r="I347" s="459"/>
      <c r="J347" s="459"/>
      <c r="K347" s="459"/>
      <c r="L347" s="459"/>
      <c r="M347" s="459"/>
      <c r="N347" s="459"/>
      <c r="O347" s="459"/>
      <c r="P347" s="462">
        <f t="shared" ref="P347" si="35">SUM(E347:O347)</f>
        <v>0</v>
      </c>
      <c r="Q347" s="522">
        <v>20.95</v>
      </c>
      <c r="R347" s="531">
        <v>0.8</v>
      </c>
      <c r="S347" s="525">
        <f>+(P347*Q347+P352*Q352)*(1-R347)</f>
        <v>0</v>
      </c>
      <c r="T347" s="236" t="s">
        <v>1378</v>
      </c>
      <c r="U347" s="27">
        <v>4</v>
      </c>
    </row>
    <row r="348" spans="1:21" s="237" customFormat="1" ht="21" customHeight="1">
      <c r="A348" s="518"/>
      <c r="B348" s="366"/>
      <c r="C348" s="381"/>
      <c r="D348" s="366"/>
      <c r="E348" s="463"/>
      <c r="F348" s="463"/>
      <c r="G348" s="463"/>
      <c r="H348" s="463"/>
      <c r="I348" s="460"/>
      <c r="J348" s="460"/>
      <c r="K348" s="460"/>
      <c r="L348" s="460"/>
      <c r="M348" s="460"/>
      <c r="N348" s="460"/>
      <c r="O348" s="460"/>
      <c r="P348" s="506"/>
      <c r="Q348" s="523"/>
      <c r="R348" s="532"/>
      <c r="S348" s="526"/>
      <c r="T348" s="236" t="s">
        <v>1379</v>
      </c>
      <c r="U348" s="27" t="s">
        <v>210</v>
      </c>
    </row>
    <row r="349" spans="1:21" s="237" customFormat="1" ht="21" customHeight="1">
      <c r="A349" s="518"/>
      <c r="B349" s="366"/>
      <c r="C349" s="381"/>
      <c r="D349" s="366"/>
      <c r="E349" s="463"/>
      <c r="F349" s="463"/>
      <c r="G349" s="463"/>
      <c r="H349" s="463"/>
      <c r="I349" s="460"/>
      <c r="J349" s="460"/>
      <c r="K349" s="460"/>
      <c r="L349" s="460"/>
      <c r="M349" s="460"/>
      <c r="N349" s="460"/>
      <c r="O349" s="460"/>
      <c r="P349" s="506"/>
      <c r="Q349" s="523"/>
      <c r="R349" s="532"/>
      <c r="S349" s="526"/>
      <c r="T349" s="236" t="s">
        <v>1380</v>
      </c>
      <c r="U349" s="27" t="s">
        <v>211</v>
      </c>
    </row>
    <row r="350" spans="1:21" s="237" customFormat="1" ht="21" customHeight="1">
      <c r="A350" s="518"/>
      <c r="B350" s="366"/>
      <c r="C350" s="381"/>
      <c r="D350" s="366"/>
      <c r="E350" s="463"/>
      <c r="F350" s="463"/>
      <c r="G350" s="463"/>
      <c r="H350" s="463"/>
      <c r="I350" s="460"/>
      <c r="J350" s="460"/>
      <c r="K350" s="460"/>
      <c r="L350" s="460"/>
      <c r="M350" s="460"/>
      <c r="N350" s="460"/>
      <c r="O350" s="460"/>
      <c r="P350" s="506"/>
      <c r="Q350" s="523"/>
      <c r="R350" s="532"/>
      <c r="S350" s="526"/>
      <c r="T350" s="236" t="s">
        <v>1381</v>
      </c>
      <c r="U350" s="27" t="s">
        <v>212</v>
      </c>
    </row>
    <row r="351" spans="1:21" s="237" customFormat="1" ht="21" customHeight="1">
      <c r="A351" s="519"/>
      <c r="B351" s="366"/>
      <c r="C351" s="381"/>
      <c r="D351" s="366"/>
      <c r="E351" s="464"/>
      <c r="F351" s="464"/>
      <c r="G351" s="464"/>
      <c r="H351" s="464"/>
      <c r="I351" s="465"/>
      <c r="J351" s="465"/>
      <c r="K351" s="465"/>
      <c r="L351" s="465"/>
      <c r="M351" s="465"/>
      <c r="N351" s="465"/>
      <c r="O351" s="465"/>
      <c r="P351" s="507"/>
      <c r="Q351" s="530"/>
      <c r="R351" s="532"/>
      <c r="S351" s="526"/>
      <c r="T351" s="236" t="s">
        <v>1382</v>
      </c>
      <c r="U351" s="27" t="s">
        <v>13</v>
      </c>
    </row>
    <row r="352" spans="1:21" s="237" customFormat="1" ht="21" customHeight="1">
      <c r="A352" s="554" t="s">
        <v>1383</v>
      </c>
      <c r="B352" s="366"/>
      <c r="C352" s="381"/>
      <c r="D352" s="366"/>
      <c r="E352" s="459"/>
      <c r="F352" s="459"/>
      <c r="G352" s="459"/>
      <c r="H352" s="459"/>
      <c r="I352" s="462"/>
      <c r="J352" s="462"/>
      <c r="K352" s="462"/>
      <c r="L352" s="462"/>
      <c r="M352" s="462"/>
      <c r="N352" s="462"/>
      <c r="O352" s="462"/>
      <c r="P352" s="462">
        <f>SUM(I352:O352)</f>
        <v>0</v>
      </c>
      <c r="Q352" s="522">
        <v>23.95</v>
      </c>
      <c r="R352" s="532"/>
      <c r="S352" s="526"/>
      <c r="T352" s="236" t="s">
        <v>1384</v>
      </c>
      <c r="U352" s="27" t="s">
        <v>12</v>
      </c>
    </row>
    <row r="353" spans="1:21" s="237" customFormat="1" ht="21" customHeight="1">
      <c r="A353" s="518"/>
      <c r="B353" s="366"/>
      <c r="C353" s="381"/>
      <c r="D353" s="366"/>
      <c r="E353" s="460"/>
      <c r="F353" s="460"/>
      <c r="G353" s="460"/>
      <c r="H353" s="460"/>
      <c r="I353" s="463"/>
      <c r="J353" s="463"/>
      <c r="K353" s="463"/>
      <c r="L353" s="463"/>
      <c r="M353" s="463"/>
      <c r="N353" s="463"/>
      <c r="O353" s="463"/>
      <c r="P353" s="506"/>
      <c r="Q353" s="523"/>
      <c r="R353" s="532"/>
      <c r="S353" s="526"/>
      <c r="T353" s="236" t="s">
        <v>1385</v>
      </c>
      <c r="U353" s="27" t="s">
        <v>11</v>
      </c>
    </row>
    <row r="354" spans="1:21" s="237" customFormat="1" ht="21" customHeight="1">
      <c r="A354" s="518"/>
      <c r="B354" s="366"/>
      <c r="C354" s="381"/>
      <c r="D354" s="366"/>
      <c r="E354" s="460"/>
      <c r="F354" s="460"/>
      <c r="G354" s="460"/>
      <c r="H354" s="460"/>
      <c r="I354" s="463"/>
      <c r="J354" s="463"/>
      <c r="K354" s="463"/>
      <c r="L354" s="463"/>
      <c r="M354" s="463"/>
      <c r="N354" s="463"/>
      <c r="O354" s="463"/>
      <c r="P354" s="506"/>
      <c r="Q354" s="523"/>
      <c r="R354" s="532"/>
      <c r="S354" s="526"/>
      <c r="T354" s="236" t="s">
        <v>1386</v>
      </c>
      <c r="U354" s="27" t="s">
        <v>10</v>
      </c>
    </row>
    <row r="355" spans="1:21" s="237" customFormat="1" ht="21" customHeight="1">
      <c r="A355" s="518"/>
      <c r="B355" s="366"/>
      <c r="C355" s="381"/>
      <c r="D355" s="366"/>
      <c r="E355" s="460"/>
      <c r="F355" s="460"/>
      <c r="G355" s="460"/>
      <c r="H355" s="460"/>
      <c r="I355" s="463"/>
      <c r="J355" s="463"/>
      <c r="K355" s="463"/>
      <c r="L355" s="463"/>
      <c r="M355" s="463"/>
      <c r="N355" s="463"/>
      <c r="O355" s="463"/>
      <c r="P355" s="506"/>
      <c r="Q355" s="523"/>
      <c r="R355" s="532"/>
      <c r="S355" s="526"/>
      <c r="T355" s="236" t="s">
        <v>1387</v>
      </c>
      <c r="U355" s="27" t="s">
        <v>56</v>
      </c>
    </row>
    <row r="356" spans="1:21" s="237" customFormat="1" ht="21" customHeight="1">
      <c r="A356" s="518"/>
      <c r="B356" s="366"/>
      <c r="C356" s="381"/>
      <c r="D356" s="366"/>
      <c r="E356" s="460"/>
      <c r="F356" s="460"/>
      <c r="G356" s="460"/>
      <c r="H356" s="460"/>
      <c r="I356" s="463"/>
      <c r="J356" s="463"/>
      <c r="K356" s="463"/>
      <c r="L356" s="463"/>
      <c r="M356" s="463"/>
      <c r="N356" s="463"/>
      <c r="O356" s="463"/>
      <c r="P356" s="506"/>
      <c r="Q356" s="523"/>
      <c r="R356" s="532"/>
      <c r="S356" s="526"/>
      <c r="T356" s="236" t="s">
        <v>1388</v>
      </c>
      <c r="U356" s="27" t="s">
        <v>8</v>
      </c>
    </row>
    <row r="357" spans="1:21" s="237" customFormat="1" ht="21" customHeight="1" thickBot="1">
      <c r="A357" s="529"/>
      <c r="B357" s="367"/>
      <c r="C357" s="382"/>
      <c r="D357" s="367"/>
      <c r="E357" s="461"/>
      <c r="F357" s="461"/>
      <c r="G357" s="461"/>
      <c r="H357" s="461"/>
      <c r="I357" s="466"/>
      <c r="J357" s="466"/>
      <c r="K357" s="466"/>
      <c r="L357" s="466"/>
      <c r="M357" s="466"/>
      <c r="N357" s="466"/>
      <c r="O357" s="466"/>
      <c r="P357" s="512"/>
      <c r="Q357" s="524"/>
      <c r="R357" s="533"/>
      <c r="S357" s="527"/>
      <c r="T357" s="238" t="s">
        <v>1389</v>
      </c>
      <c r="U357" s="28" t="s">
        <v>24</v>
      </c>
    </row>
    <row r="358" spans="1:21" s="237" customFormat="1" ht="21" customHeight="1">
      <c r="A358" s="546" t="s">
        <v>1390</v>
      </c>
      <c r="B358" s="365" t="s">
        <v>109</v>
      </c>
      <c r="C358" s="368"/>
      <c r="D358" s="365" t="s">
        <v>1173</v>
      </c>
      <c r="E358" s="462">
        <v>32</v>
      </c>
      <c r="F358" s="462">
        <v>23</v>
      </c>
      <c r="G358" s="462">
        <v>52</v>
      </c>
      <c r="H358" s="462">
        <v>100</v>
      </c>
      <c r="I358" s="459"/>
      <c r="J358" s="459"/>
      <c r="K358" s="459"/>
      <c r="L358" s="459"/>
      <c r="M358" s="459"/>
      <c r="N358" s="459"/>
      <c r="O358" s="459"/>
      <c r="P358" s="462">
        <f t="shared" ref="P358" si="36">SUM(E358:O358)</f>
        <v>207</v>
      </c>
      <c r="Q358" s="522">
        <v>20.95</v>
      </c>
      <c r="R358" s="531">
        <v>0.8</v>
      </c>
      <c r="S358" s="525">
        <f>+(P358*Q358+P363*Q363)*(1-R358)</f>
        <v>2122.3099999999995</v>
      </c>
      <c r="T358" s="236" t="s">
        <v>1391</v>
      </c>
      <c r="U358" s="27">
        <v>4</v>
      </c>
    </row>
    <row r="359" spans="1:21" s="237" customFormat="1" ht="21" customHeight="1">
      <c r="A359" s="518"/>
      <c r="B359" s="366"/>
      <c r="C359" s="381"/>
      <c r="D359" s="366"/>
      <c r="E359" s="463"/>
      <c r="F359" s="463"/>
      <c r="G359" s="463"/>
      <c r="H359" s="463"/>
      <c r="I359" s="460"/>
      <c r="J359" s="460"/>
      <c r="K359" s="460"/>
      <c r="L359" s="460"/>
      <c r="M359" s="460"/>
      <c r="N359" s="460"/>
      <c r="O359" s="460"/>
      <c r="P359" s="506"/>
      <c r="Q359" s="523"/>
      <c r="R359" s="532"/>
      <c r="S359" s="526"/>
      <c r="T359" s="236" t="s">
        <v>1392</v>
      </c>
      <c r="U359" s="27" t="s">
        <v>210</v>
      </c>
    </row>
    <row r="360" spans="1:21" s="237" customFormat="1" ht="21" customHeight="1">
      <c r="A360" s="518"/>
      <c r="B360" s="366"/>
      <c r="C360" s="381"/>
      <c r="D360" s="366"/>
      <c r="E360" s="463"/>
      <c r="F360" s="463"/>
      <c r="G360" s="463"/>
      <c r="H360" s="463"/>
      <c r="I360" s="460"/>
      <c r="J360" s="460"/>
      <c r="K360" s="460"/>
      <c r="L360" s="460"/>
      <c r="M360" s="460"/>
      <c r="N360" s="460"/>
      <c r="O360" s="460"/>
      <c r="P360" s="506"/>
      <c r="Q360" s="523"/>
      <c r="R360" s="532"/>
      <c r="S360" s="526"/>
      <c r="T360" s="236" t="s">
        <v>1393</v>
      </c>
      <c r="U360" s="27" t="s">
        <v>211</v>
      </c>
    </row>
    <row r="361" spans="1:21" s="237" customFormat="1" ht="21" customHeight="1">
      <c r="A361" s="518"/>
      <c r="B361" s="366"/>
      <c r="C361" s="381"/>
      <c r="D361" s="366"/>
      <c r="E361" s="463"/>
      <c r="F361" s="463"/>
      <c r="G361" s="463"/>
      <c r="H361" s="463"/>
      <c r="I361" s="460"/>
      <c r="J361" s="460"/>
      <c r="K361" s="460"/>
      <c r="L361" s="460"/>
      <c r="M361" s="460"/>
      <c r="N361" s="460"/>
      <c r="O361" s="460"/>
      <c r="P361" s="506"/>
      <c r="Q361" s="523"/>
      <c r="R361" s="532"/>
      <c r="S361" s="526"/>
      <c r="T361" s="236" t="s">
        <v>1394</v>
      </c>
      <c r="U361" s="27" t="s">
        <v>212</v>
      </c>
    </row>
    <row r="362" spans="1:21" s="237" customFormat="1" ht="21" customHeight="1">
      <c r="A362" s="519"/>
      <c r="B362" s="366"/>
      <c r="C362" s="381"/>
      <c r="D362" s="366"/>
      <c r="E362" s="464"/>
      <c r="F362" s="464"/>
      <c r="G362" s="464"/>
      <c r="H362" s="464"/>
      <c r="I362" s="465"/>
      <c r="J362" s="465"/>
      <c r="K362" s="465"/>
      <c r="L362" s="465"/>
      <c r="M362" s="465"/>
      <c r="N362" s="465"/>
      <c r="O362" s="465"/>
      <c r="P362" s="507"/>
      <c r="Q362" s="530"/>
      <c r="R362" s="532"/>
      <c r="S362" s="526"/>
      <c r="T362" s="236" t="s">
        <v>1395</v>
      </c>
      <c r="U362" s="27" t="s">
        <v>13</v>
      </c>
    </row>
    <row r="363" spans="1:21" s="237" customFormat="1" ht="21" customHeight="1">
      <c r="A363" s="554" t="s">
        <v>1396</v>
      </c>
      <c r="B363" s="366"/>
      <c r="C363" s="381"/>
      <c r="D363" s="366"/>
      <c r="E363" s="459"/>
      <c r="F363" s="459"/>
      <c r="G363" s="459"/>
      <c r="H363" s="459"/>
      <c r="I363" s="462"/>
      <c r="J363" s="462"/>
      <c r="K363" s="462">
        <v>81</v>
      </c>
      <c r="L363" s="462">
        <v>111</v>
      </c>
      <c r="M363" s="462">
        <v>70</v>
      </c>
      <c r="N363" s="462"/>
      <c r="O363" s="462"/>
      <c r="P363" s="462">
        <f>SUM(I363:O363)</f>
        <v>262</v>
      </c>
      <c r="Q363" s="522">
        <v>23.95</v>
      </c>
      <c r="R363" s="532"/>
      <c r="S363" s="526"/>
      <c r="T363" s="236" t="s">
        <v>1397</v>
      </c>
      <c r="U363" s="27" t="s">
        <v>12</v>
      </c>
    </row>
    <row r="364" spans="1:21" s="237" customFormat="1" ht="21" customHeight="1">
      <c r="A364" s="518"/>
      <c r="B364" s="366"/>
      <c r="C364" s="381"/>
      <c r="D364" s="366"/>
      <c r="E364" s="460"/>
      <c r="F364" s="460"/>
      <c r="G364" s="460"/>
      <c r="H364" s="460"/>
      <c r="I364" s="463"/>
      <c r="J364" s="463"/>
      <c r="K364" s="463"/>
      <c r="L364" s="463"/>
      <c r="M364" s="463"/>
      <c r="N364" s="463"/>
      <c r="O364" s="463"/>
      <c r="P364" s="506"/>
      <c r="Q364" s="523"/>
      <c r="R364" s="532"/>
      <c r="S364" s="526"/>
      <c r="T364" s="236" t="s">
        <v>1398</v>
      </c>
      <c r="U364" s="27" t="s">
        <v>11</v>
      </c>
    </row>
    <row r="365" spans="1:21" s="237" customFormat="1" ht="21" customHeight="1">
      <c r="A365" s="518"/>
      <c r="B365" s="366"/>
      <c r="C365" s="381"/>
      <c r="D365" s="366"/>
      <c r="E365" s="460"/>
      <c r="F365" s="460"/>
      <c r="G365" s="460"/>
      <c r="H365" s="460"/>
      <c r="I365" s="463"/>
      <c r="J365" s="463"/>
      <c r="K365" s="463"/>
      <c r="L365" s="463"/>
      <c r="M365" s="463"/>
      <c r="N365" s="463"/>
      <c r="O365" s="463"/>
      <c r="P365" s="506"/>
      <c r="Q365" s="523"/>
      <c r="R365" s="532"/>
      <c r="S365" s="526"/>
      <c r="T365" s="236" t="s">
        <v>1399</v>
      </c>
      <c r="U365" s="27" t="s">
        <v>10</v>
      </c>
    </row>
    <row r="366" spans="1:21" s="237" customFormat="1" ht="21" customHeight="1">
      <c r="A366" s="518"/>
      <c r="B366" s="366"/>
      <c r="C366" s="381"/>
      <c r="D366" s="366"/>
      <c r="E366" s="460"/>
      <c r="F366" s="460"/>
      <c r="G366" s="460"/>
      <c r="H366" s="460"/>
      <c r="I366" s="463"/>
      <c r="J366" s="463"/>
      <c r="K366" s="463"/>
      <c r="L366" s="463"/>
      <c r="M366" s="463"/>
      <c r="N366" s="463"/>
      <c r="O366" s="463"/>
      <c r="P366" s="506"/>
      <c r="Q366" s="523"/>
      <c r="R366" s="532"/>
      <c r="S366" s="526"/>
      <c r="T366" s="236" t="s">
        <v>1400</v>
      </c>
      <c r="U366" s="27" t="s">
        <v>56</v>
      </c>
    </row>
    <row r="367" spans="1:21" s="237" customFormat="1" ht="21" customHeight="1">
      <c r="A367" s="518"/>
      <c r="B367" s="366"/>
      <c r="C367" s="381"/>
      <c r="D367" s="366"/>
      <c r="E367" s="460"/>
      <c r="F367" s="460"/>
      <c r="G367" s="460"/>
      <c r="H367" s="460"/>
      <c r="I367" s="463"/>
      <c r="J367" s="463"/>
      <c r="K367" s="463"/>
      <c r="L367" s="463"/>
      <c r="M367" s="463"/>
      <c r="N367" s="463"/>
      <c r="O367" s="463"/>
      <c r="P367" s="506"/>
      <c r="Q367" s="523"/>
      <c r="R367" s="532"/>
      <c r="S367" s="526"/>
      <c r="T367" s="236" t="s">
        <v>1401</v>
      </c>
      <c r="U367" s="27" t="s">
        <v>8</v>
      </c>
    </row>
    <row r="368" spans="1:21" s="237" customFormat="1" ht="21" customHeight="1" thickBot="1">
      <c r="A368" s="529"/>
      <c r="B368" s="367"/>
      <c r="C368" s="382"/>
      <c r="D368" s="367"/>
      <c r="E368" s="461"/>
      <c r="F368" s="461"/>
      <c r="G368" s="461"/>
      <c r="H368" s="461"/>
      <c r="I368" s="466"/>
      <c r="J368" s="466"/>
      <c r="K368" s="466"/>
      <c r="L368" s="466"/>
      <c r="M368" s="466"/>
      <c r="N368" s="466"/>
      <c r="O368" s="466"/>
      <c r="P368" s="512"/>
      <c r="Q368" s="524"/>
      <c r="R368" s="533"/>
      <c r="S368" s="527"/>
      <c r="T368" s="238" t="s">
        <v>1402</v>
      </c>
      <c r="U368" s="28" t="s">
        <v>24</v>
      </c>
    </row>
    <row r="369" spans="1:21" s="237" customFormat="1" ht="21" customHeight="1">
      <c r="A369" s="546" t="s">
        <v>1403</v>
      </c>
      <c r="B369" s="365" t="s">
        <v>98</v>
      </c>
      <c r="C369" s="368"/>
      <c r="D369" s="365" t="s">
        <v>1173</v>
      </c>
      <c r="E369" s="462">
        <v>55</v>
      </c>
      <c r="F369" s="462">
        <v>148</v>
      </c>
      <c r="G369" s="462">
        <v>198</v>
      </c>
      <c r="H369" s="462">
        <v>97</v>
      </c>
      <c r="I369" s="459"/>
      <c r="J369" s="459"/>
      <c r="K369" s="459"/>
      <c r="L369" s="459"/>
      <c r="M369" s="459"/>
      <c r="N369" s="459"/>
      <c r="O369" s="459"/>
      <c r="P369" s="462">
        <f t="shared" ref="P369" si="37">SUM(E369:O369)</f>
        <v>498</v>
      </c>
      <c r="Q369" s="522">
        <v>20.95</v>
      </c>
      <c r="R369" s="531">
        <v>0.8</v>
      </c>
      <c r="S369" s="525">
        <f>+(P369*Q369+P374*Q374)*(1-R369)</f>
        <v>2848.2299999999991</v>
      </c>
      <c r="T369" s="236" t="s">
        <v>1404</v>
      </c>
      <c r="U369" s="27">
        <v>4</v>
      </c>
    </row>
    <row r="370" spans="1:21" s="237" customFormat="1" ht="21" customHeight="1">
      <c r="A370" s="518"/>
      <c r="B370" s="366"/>
      <c r="C370" s="381"/>
      <c r="D370" s="366"/>
      <c r="E370" s="463"/>
      <c r="F370" s="463"/>
      <c r="G370" s="463"/>
      <c r="H370" s="463"/>
      <c r="I370" s="460"/>
      <c r="J370" s="460"/>
      <c r="K370" s="460"/>
      <c r="L370" s="460"/>
      <c r="M370" s="460"/>
      <c r="N370" s="460"/>
      <c r="O370" s="460"/>
      <c r="P370" s="506"/>
      <c r="Q370" s="523"/>
      <c r="R370" s="532"/>
      <c r="S370" s="526"/>
      <c r="T370" s="236" t="s">
        <v>1405</v>
      </c>
      <c r="U370" s="27" t="s">
        <v>210</v>
      </c>
    </row>
    <row r="371" spans="1:21" s="237" customFormat="1" ht="21" customHeight="1">
      <c r="A371" s="518"/>
      <c r="B371" s="366"/>
      <c r="C371" s="381"/>
      <c r="D371" s="366"/>
      <c r="E371" s="463"/>
      <c r="F371" s="463"/>
      <c r="G371" s="463"/>
      <c r="H371" s="463"/>
      <c r="I371" s="460"/>
      <c r="J371" s="460"/>
      <c r="K371" s="460"/>
      <c r="L371" s="460"/>
      <c r="M371" s="460"/>
      <c r="N371" s="460"/>
      <c r="O371" s="460"/>
      <c r="P371" s="506"/>
      <c r="Q371" s="523"/>
      <c r="R371" s="532"/>
      <c r="S371" s="526"/>
      <c r="T371" s="236" t="s">
        <v>1406</v>
      </c>
      <c r="U371" s="27" t="s">
        <v>211</v>
      </c>
    </row>
    <row r="372" spans="1:21" s="237" customFormat="1" ht="21" customHeight="1">
      <c r="A372" s="518"/>
      <c r="B372" s="366"/>
      <c r="C372" s="381"/>
      <c r="D372" s="366"/>
      <c r="E372" s="463"/>
      <c r="F372" s="463"/>
      <c r="G372" s="463"/>
      <c r="H372" s="463"/>
      <c r="I372" s="460"/>
      <c r="J372" s="460"/>
      <c r="K372" s="460"/>
      <c r="L372" s="460"/>
      <c r="M372" s="460"/>
      <c r="N372" s="460"/>
      <c r="O372" s="460"/>
      <c r="P372" s="506"/>
      <c r="Q372" s="523"/>
      <c r="R372" s="532"/>
      <c r="S372" s="526"/>
      <c r="T372" s="236" t="s">
        <v>1407</v>
      </c>
      <c r="U372" s="27" t="s">
        <v>212</v>
      </c>
    </row>
    <row r="373" spans="1:21" s="237" customFormat="1" ht="21" customHeight="1">
      <c r="A373" s="519"/>
      <c r="B373" s="366"/>
      <c r="C373" s="381"/>
      <c r="D373" s="366"/>
      <c r="E373" s="464"/>
      <c r="F373" s="464"/>
      <c r="G373" s="464"/>
      <c r="H373" s="464"/>
      <c r="I373" s="465"/>
      <c r="J373" s="465"/>
      <c r="K373" s="465"/>
      <c r="L373" s="465"/>
      <c r="M373" s="465"/>
      <c r="N373" s="465"/>
      <c r="O373" s="465"/>
      <c r="P373" s="507"/>
      <c r="Q373" s="530"/>
      <c r="R373" s="532"/>
      <c r="S373" s="526"/>
      <c r="T373" s="236" t="s">
        <v>1408</v>
      </c>
      <c r="U373" s="27" t="s">
        <v>13</v>
      </c>
    </row>
    <row r="374" spans="1:21" s="237" customFormat="1" ht="21" customHeight="1">
      <c r="A374" s="554" t="s">
        <v>1409</v>
      </c>
      <c r="B374" s="366"/>
      <c r="C374" s="381"/>
      <c r="D374" s="366"/>
      <c r="E374" s="459"/>
      <c r="F374" s="459"/>
      <c r="G374" s="459"/>
      <c r="H374" s="459"/>
      <c r="I374" s="462">
        <v>79</v>
      </c>
      <c r="J374" s="462">
        <v>41</v>
      </c>
      <c r="K374" s="462"/>
      <c r="L374" s="462"/>
      <c r="M374" s="462">
        <v>39</v>
      </c>
      <c r="N374" s="462"/>
      <c r="O374" s="462"/>
      <c r="P374" s="462">
        <f>SUM(I374:O374)</f>
        <v>159</v>
      </c>
      <c r="Q374" s="522">
        <v>23.95</v>
      </c>
      <c r="R374" s="532"/>
      <c r="S374" s="526"/>
      <c r="T374" s="236" t="s">
        <v>1410</v>
      </c>
      <c r="U374" s="27" t="s">
        <v>12</v>
      </c>
    </row>
    <row r="375" spans="1:21" s="237" customFormat="1" ht="21" customHeight="1">
      <c r="A375" s="518"/>
      <c r="B375" s="366"/>
      <c r="C375" s="381"/>
      <c r="D375" s="366"/>
      <c r="E375" s="460"/>
      <c r="F375" s="460"/>
      <c r="G375" s="460"/>
      <c r="H375" s="460"/>
      <c r="I375" s="463"/>
      <c r="J375" s="463"/>
      <c r="K375" s="463"/>
      <c r="L375" s="463"/>
      <c r="M375" s="463"/>
      <c r="N375" s="463"/>
      <c r="O375" s="463"/>
      <c r="P375" s="506"/>
      <c r="Q375" s="523"/>
      <c r="R375" s="532"/>
      <c r="S375" s="526"/>
      <c r="T375" s="236" t="s">
        <v>1411</v>
      </c>
      <c r="U375" s="27" t="s">
        <v>11</v>
      </c>
    </row>
    <row r="376" spans="1:21" s="237" customFormat="1" ht="21" customHeight="1">
      <c r="A376" s="518"/>
      <c r="B376" s="366"/>
      <c r="C376" s="381"/>
      <c r="D376" s="366"/>
      <c r="E376" s="460"/>
      <c r="F376" s="460"/>
      <c r="G376" s="460"/>
      <c r="H376" s="460"/>
      <c r="I376" s="463"/>
      <c r="J376" s="463"/>
      <c r="K376" s="463"/>
      <c r="L376" s="463"/>
      <c r="M376" s="463"/>
      <c r="N376" s="463"/>
      <c r="O376" s="463"/>
      <c r="P376" s="506"/>
      <c r="Q376" s="523"/>
      <c r="R376" s="532"/>
      <c r="S376" s="526"/>
      <c r="T376" s="236" t="s">
        <v>1412</v>
      </c>
      <c r="U376" s="27" t="s">
        <v>10</v>
      </c>
    </row>
    <row r="377" spans="1:21" s="237" customFormat="1" ht="21" customHeight="1">
      <c r="A377" s="518"/>
      <c r="B377" s="366"/>
      <c r="C377" s="381"/>
      <c r="D377" s="366"/>
      <c r="E377" s="460"/>
      <c r="F377" s="460"/>
      <c r="G377" s="460"/>
      <c r="H377" s="460"/>
      <c r="I377" s="463"/>
      <c r="J377" s="463"/>
      <c r="K377" s="463"/>
      <c r="L377" s="463"/>
      <c r="M377" s="463"/>
      <c r="N377" s="463"/>
      <c r="O377" s="463"/>
      <c r="P377" s="506"/>
      <c r="Q377" s="523"/>
      <c r="R377" s="532"/>
      <c r="S377" s="526"/>
      <c r="T377" s="236" t="s">
        <v>1413</v>
      </c>
      <c r="U377" s="27" t="s">
        <v>56</v>
      </c>
    </row>
    <row r="378" spans="1:21" s="237" customFormat="1" ht="21" customHeight="1">
      <c r="A378" s="518"/>
      <c r="B378" s="366"/>
      <c r="C378" s="381"/>
      <c r="D378" s="366"/>
      <c r="E378" s="460"/>
      <c r="F378" s="460"/>
      <c r="G378" s="460"/>
      <c r="H378" s="460"/>
      <c r="I378" s="463"/>
      <c r="J378" s="463"/>
      <c r="K378" s="463"/>
      <c r="L378" s="463"/>
      <c r="M378" s="463"/>
      <c r="N378" s="463"/>
      <c r="O378" s="463"/>
      <c r="P378" s="506"/>
      <c r="Q378" s="523"/>
      <c r="R378" s="532"/>
      <c r="S378" s="526"/>
      <c r="T378" s="236" t="s">
        <v>1414</v>
      </c>
      <c r="U378" s="27" t="s">
        <v>8</v>
      </c>
    </row>
    <row r="379" spans="1:21" s="237" customFormat="1" ht="21" customHeight="1" thickBot="1">
      <c r="A379" s="529"/>
      <c r="B379" s="367"/>
      <c r="C379" s="382"/>
      <c r="D379" s="367"/>
      <c r="E379" s="461"/>
      <c r="F379" s="461"/>
      <c r="G379" s="461"/>
      <c r="H379" s="461"/>
      <c r="I379" s="466"/>
      <c r="J379" s="466"/>
      <c r="K379" s="466"/>
      <c r="L379" s="466"/>
      <c r="M379" s="466"/>
      <c r="N379" s="466"/>
      <c r="O379" s="466"/>
      <c r="P379" s="512"/>
      <c r="Q379" s="524"/>
      <c r="R379" s="533"/>
      <c r="S379" s="527"/>
      <c r="T379" s="238" t="s">
        <v>1415</v>
      </c>
      <c r="U379" s="28" t="s">
        <v>24</v>
      </c>
    </row>
    <row r="380" spans="1:21" s="237" customFormat="1" ht="21" customHeight="1">
      <c r="A380" s="546" t="s">
        <v>1416</v>
      </c>
      <c r="B380" s="365" t="s">
        <v>1417</v>
      </c>
      <c r="C380" s="368"/>
      <c r="D380" s="365" t="s">
        <v>1173</v>
      </c>
      <c r="E380" s="462">
        <v>19</v>
      </c>
      <c r="F380" s="462">
        <v>46</v>
      </c>
      <c r="G380" s="462">
        <v>63</v>
      </c>
      <c r="H380" s="462">
        <v>73</v>
      </c>
      <c r="I380" s="459"/>
      <c r="J380" s="459"/>
      <c r="K380" s="459"/>
      <c r="L380" s="459"/>
      <c r="M380" s="459"/>
      <c r="N380" s="459"/>
      <c r="O380" s="459"/>
      <c r="P380" s="462">
        <f t="shared" ref="P380" si="38">SUM(E380:O380)</f>
        <v>201</v>
      </c>
      <c r="Q380" s="522">
        <v>20.95</v>
      </c>
      <c r="R380" s="531">
        <v>0.8</v>
      </c>
      <c r="S380" s="525">
        <f>+(P380*Q380+P385*Q385)*(1-R380)</f>
        <v>1972.6299999999994</v>
      </c>
      <c r="T380" s="236" t="s">
        <v>1418</v>
      </c>
      <c r="U380" s="27">
        <v>4</v>
      </c>
    </row>
    <row r="381" spans="1:21" s="237" customFormat="1" ht="21" customHeight="1">
      <c r="A381" s="518"/>
      <c r="B381" s="366"/>
      <c r="C381" s="381"/>
      <c r="D381" s="366"/>
      <c r="E381" s="463"/>
      <c r="F381" s="463"/>
      <c r="G381" s="463"/>
      <c r="H381" s="463"/>
      <c r="I381" s="460"/>
      <c r="J381" s="460"/>
      <c r="K381" s="460"/>
      <c r="L381" s="460"/>
      <c r="M381" s="460"/>
      <c r="N381" s="460"/>
      <c r="O381" s="460"/>
      <c r="P381" s="506"/>
      <c r="Q381" s="523"/>
      <c r="R381" s="532"/>
      <c r="S381" s="526"/>
      <c r="T381" s="236" t="s">
        <v>1419</v>
      </c>
      <c r="U381" s="27" t="s">
        <v>210</v>
      </c>
    </row>
    <row r="382" spans="1:21" s="237" customFormat="1" ht="21" customHeight="1">
      <c r="A382" s="518"/>
      <c r="B382" s="366"/>
      <c r="C382" s="381"/>
      <c r="D382" s="366"/>
      <c r="E382" s="463"/>
      <c r="F382" s="463"/>
      <c r="G382" s="463"/>
      <c r="H382" s="463"/>
      <c r="I382" s="460"/>
      <c r="J382" s="460"/>
      <c r="K382" s="460"/>
      <c r="L382" s="460"/>
      <c r="M382" s="460"/>
      <c r="N382" s="460"/>
      <c r="O382" s="460"/>
      <c r="P382" s="506"/>
      <c r="Q382" s="523"/>
      <c r="R382" s="532"/>
      <c r="S382" s="526"/>
      <c r="T382" s="236" t="s">
        <v>1420</v>
      </c>
      <c r="U382" s="27" t="s">
        <v>211</v>
      </c>
    </row>
    <row r="383" spans="1:21" s="237" customFormat="1" ht="21" customHeight="1">
      <c r="A383" s="518"/>
      <c r="B383" s="366"/>
      <c r="C383" s="381"/>
      <c r="D383" s="366"/>
      <c r="E383" s="463"/>
      <c r="F383" s="463"/>
      <c r="G383" s="463"/>
      <c r="H383" s="463"/>
      <c r="I383" s="460"/>
      <c r="J383" s="460"/>
      <c r="K383" s="460"/>
      <c r="L383" s="460"/>
      <c r="M383" s="460"/>
      <c r="N383" s="460"/>
      <c r="O383" s="460"/>
      <c r="P383" s="506"/>
      <c r="Q383" s="523"/>
      <c r="R383" s="532"/>
      <c r="S383" s="526"/>
      <c r="T383" s="236" t="s">
        <v>1421</v>
      </c>
      <c r="U383" s="27" t="s">
        <v>212</v>
      </c>
    </row>
    <row r="384" spans="1:21" s="237" customFormat="1" ht="21" customHeight="1">
      <c r="A384" s="519"/>
      <c r="B384" s="366"/>
      <c r="C384" s="381"/>
      <c r="D384" s="366"/>
      <c r="E384" s="464"/>
      <c r="F384" s="464"/>
      <c r="G384" s="464"/>
      <c r="H384" s="464"/>
      <c r="I384" s="465"/>
      <c r="J384" s="465"/>
      <c r="K384" s="465"/>
      <c r="L384" s="465"/>
      <c r="M384" s="465"/>
      <c r="N384" s="465"/>
      <c r="O384" s="465"/>
      <c r="P384" s="507"/>
      <c r="Q384" s="530"/>
      <c r="R384" s="532"/>
      <c r="S384" s="526"/>
      <c r="T384" s="236" t="s">
        <v>1422</v>
      </c>
      <c r="U384" s="27" t="s">
        <v>13</v>
      </c>
    </row>
    <row r="385" spans="1:21" s="237" customFormat="1" ht="21" customHeight="1">
      <c r="A385" s="554" t="s">
        <v>1423</v>
      </c>
      <c r="B385" s="366"/>
      <c r="C385" s="381"/>
      <c r="D385" s="366"/>
      <c r="E385" s="459"/>
      <c r="F385" s="459"/>
      <c r="G385" s="459"/>
      <c r="H385" s="459"/>
      <c r="I385" s="462">
        <v>117</v>
      </c>
      <c r="J385" s="462">
        <v>33</v>
      </c>
      <c r="K385" s="462"/>
      <c r="L385" s="462">
        <v>42</v>
      </c>
      <c r="M385" s="462">
        <v>44</v>
      </c>
      <c r="N385" s="462"/>
      <c r="O385" s="462"/>
      <c r="P385" s="462">
        <f>SUM(I385:O385)</f>
        <v>236</v>
      </c>
      <c r="Q385" s="522">
        <v>23.95</v>
      </c>
      <c r="R385" s="532"/>
      <c r="S385" s="526"/>
      <c r="T385" s="236" t="s">
        <v>1424</v>
      </c>
      <c r="U385" s="27" t="s">
        <v>12</v>
      </c>
    </row>
    <row r="386" spans="1:21" s="237" customFormat="1" ht="21" customHeight="1">
      <c r="A386" s="518"/>
      <c r="B386" s="366"/>
      <c r="C386" s="381"/>
      <c r="D386" s="366"/>
      <c r="E386" s="460"/>
      <c r="F386" s="460"/>
      <c r="G386" s="460"/>
      <c r="H386" s="460"/>
      <c r="I386" s="463"/>
      <c r="J386" s="463"/>
      <c r="K386" s="463"/>
      <c r="L386" s="463"/>
      <c r="M386" s="463"/>
      <c r="N386" s="463"/>
      <c r="O386" s="463"/>
      <c r="P386" s="506"/>
      <c r="Q386" s="523"/>
      <c r="R386" s="532"/>
      <c r="S386" s="526"/>
      <c r="T386" s="236" t="s">
        <v>1425</v>
      </c>
      <c r="U386" s="27" t="s">
        <v>11</v>
      </c>
    </row>
    <row r="387" spans="1:21" s="237" customFormat="1" ht="21" customHeight="1">
      <c r="A387" s="518"/>
      <c r="B387" s="366"/>
      <c r="C387" s="381"/>
      <c r="D387" s="366"/>
      <c r="E387" s="460"/>
      <c r="F387" s="460"/>
      <c r="G387" s="460"/>
      <c r="H387" s="460"/>
      <c r="I387" s="463"/>
      <c r="J387" s="463"/>
      <c r="K387" s="463"/>
      <c r="L387" s="463"/>
      <c r="M387" s="463"/>
      <c r="N387" s="463"/>
      <c r="O387" s="463"/>
      <c r="P387" s="506"/>
      <c r="Q387" s="523"/>
      <c r="R387" s="532"/>
      <c r="S387" s="526"/>
      <c r="T387" s="236" t="s">
        <v>1426</v>
      </c>
      <c r="U387" s="27" t="s">
        <v>10</v>
      </c>
    </row>
    <row r="388" spans="1:21" s="237" customFormat="1" ht="21" customHeight="1">
      <c r="A388" s="518"/>
      <c r="B388" s="366"/>
      <c r="C388" s="381"/>
      <c r="D388" s="366"/>
      <c r="E388" s="460"/>
      <c r="F388" s="460"/>
      <c r="G388" s="460"/>
      <c r="H388" s="460"/>
      <c r="I388" s="463"/>
      <c r="J388" s="463"/>
      <c r="K388" s="463"/>
      <c r="L388" s="463"/>
      <c r="M388" s="463"/>
      <c r="N388" s="463"/>
      <c r="O388" s="463"/>
      <c r="P388" s="506"/>
      <c r="Q388" s="523"/>
      <c r="R388" s="532"/>
      <c r="S388" s="526"/>
      <c r="T388" s="236" t="s">
        <v>1427</v>
      </c>
      <c r="U388" s="27" t="s">
        <v>56</v>
      </c>
    </row>
    <row r="389" spans="1:21" s="237" customFormat="1" ht="21" customHeight="1">
      <c r="A389" s="518"/>
      <c r="B389" s="366"/>
      <c r="C389" s="381"/>
      <c r="D389" s="366"/>
      <c r="E389" s="460"/>
      <c r="F389" s="460"/>
      <c r="G389" s="460"/>
      <c r="H389" s="460"/>
      <c r="I389" s="463"/>
      <c r="J389" s="463"/>
      <c r="K389" s="463"/>
      <c r="L389" s="463"/>
      <c r="M389" s="463"/>
      <c r="N389" s="463"/>
      <c r="O389" s="463"/>
      <c r="P389" s="506"/>
      <c r="Q389" s="523"/>
      <c r="R389" s="532"/>
      <c r="S389" s="526"/>
      <c r="T389" s="236" t="s">
        <v>1428</v>
      </c>
      <c r="U389" s="27" t="s">
        <v>8</v>
      </c>
    </row>
    <row r="390" spans="1:21" s="237" customFormat="1" ht="21" customHeight="1" thickBot="1">
      <c r="A390" s="529"/>
      <c r="B390" s="367"/>
      <c r="C390" s="382"/>
      <c r="D390" s="367"/>
      <c r="E390" s="461"/>
      <c r="F390" s="461"/>
      <c r="G390" s="461"/>
      <c r="H390" s="461"/>
      <c r="I390" s="466"/>
      <c r="J390" s="466"/>
      <c r="K390" s="466"/>
      <c r="L390" s="466"/>
      <c r="M390" s="466"/>
      <c r="N390" s="466"/>
      <c r="O390" s="466"/>
      <c r="P390" s="512"/>
      <c r="Q390" s="524"/>
      <c r="R390" s="533"/>
      <c r="S390" s="527"/>
      <c r="T390" s="238" t="s">
        <v>1429</v>
      </c>
      <c r="U390" s="28" t="s">
        <v>24</v>
      </c>
    </row>
    <row r="391" spans="1:21" s="237" customFormat="1" ht="21" customHeight="1">
      <c r="A391" s="546" t="s">
        <v>1430</v>
      </c>
      <c r="B391" s="365" t="s">
        <v>110</v>
      </c>
      <c r="C391" s="368"/>
      <c r="D391" s="365" t="s">
        <v>1173</v>
      </c>
      <c r="E391" s="462">
        <v>65</v>
      </c>
      <c r="F391" s="462">
        <v>59</v>
      </c>
      <c r="G391" s="462"/>
      <c r="H391" s="462">
        <v>52</v>
      </c>
      <c r="I391" s="459"/>
      <c r="J391" s="459"/>
      <c r="K391" s="459"/>
      <c r="L391" s="459"/>
      <c r="M391" s="459"/>
      <c r="N391" s="459"/>
      <c r="O391" s="459"/>
      <c r="P391" s="462">
        <f t="shared" ref="P391" si="39">SUM(E391:O391)</f>
        <v>176</v>
      </c>
      <c r="Q391" s="522">
        <v>20.95</v>
      </c>
      <c r="R391" s="531">
        <v>0.8</v>
      </c>
      <c r="S391" s="525">
        <f>+(P391*Q391+P396*Q396)*(1-R391)</f>
        <v>4329.9399999999996</v>
      </c>
      <c r="T391" s="239" t="s">
        <v>1431</v>
      </c>
      <c r="U391" s="27">
        <v>4</v>
      </c>
    </row>
    <row r="392" spans="1:21" s="237" customFormat="1" ht="21" customHeight="1">
      <c r="A392" s="518"/>
      <c r="B392" s="366"/>
      <c r="C392" s="381"/>
      <c r="D392" s="366"/>
      <c r="E392" s="463"/>
      <c r="F392" s="463"/>
      <c r="G392" s="463"/>
      <c r="H392" s="463"/>
      <c r="I392" s="460"/>
      <c r="J392" s="460"/>
      <c r="K392" s="460"/>
      <c r="L392" s="460"/>
      <c r="M392" s="460"/>
      <c r="N392" s="460"/>
      <c r="O392" s="460"/>
      <c r="P392" s="506"/>
      <c r="Q392" s="523"/>
      <c r="R392" s="532"/>
      <c r="S392" s="526"/>
      <c r="T392" s="236" t="s">
        <v>1432</v>
      </c>
      <c r="U392" s="27" t="s">
        <v>210</v>
      </c>
    </row>
    <row r="393" spans="1:21" s="237" customFormat="1" ht="21" customHeight="1">
      <c r="A393" s="518"/>
      <c r="B393" s="366"/>
      <c r="C393" s="381"/>
      <c r="D393" s="366"/>
      <c r="E393" s="463"/>
      <c r="F393" s="463"/>
      <c r="G393" s="463"/>
      <c r="H393" s="463"/>
      <c r="I393" s="460"/>
      <c r="J393" s="460"/>
      <c r="K393" s="460"/>
      <c r="L393" s="460"/>
      <c r="M393" s="460"/>
      <c r="N393" s="460"/>
      <c r="O393" s="460"/>
      <c r="P393" s="506"/>
      <c r="Q393" s="523"/>
      <c r="R393" s="532"/>
      <c r="S393" s="526"/>
      <c r="T393" s="236" t="s">
        <v>1433</v>
      </c>
      <c r="U393" s="27" t="s">
        <v>211</v>
      </c>
    </row>
    <row r="394" spans="1:21" s="237" customFormat="1" ht="21" customHeight="1">
      <c r="A394" s="518"/>
      <c r="B394" s="366"/>
      <c r="C394" s="381"/>
      <c r="D394" s="366"/>
      <c r="E394" s="463"/>
      <c r="F394" s="463"/>
      <c r="G394" s="463"/>
      <c r="H394" s="463"/>
      <c r="I394" s="460"/>
      <c r="J394" s="460"/>
      <c r="K394" s="460"/>
      <c r="L394" s="460"/>
      <c r="M394" s="460"/>
      <c r="N394" s="460"/>
      <c r="O394" s="460"/>
      <c r="P394" s="506"/>
      <c r="Q394" s="523"/>
      <c r="R394" s="532"/>
      <c r="S394" s="526"/>
      <c r="T394" s="236" t="s">
        <v>1434</v>
      </c>
      <c r="U394" s="27" t="s">
        <v>212</v>
      </c>
    </row>
    <row r="395" spans="1:21" s="237" customFormat="1" ht="21" customHeight="1">
      <c r="A395" s="519"/>
      <c r="B395" s="366"/>
      <c r="C395" s="381"/>
      <c r="D395" s="366"/>
      <c r="E395" s="464"/>
      <c r="F395" s="464"/>
      <c r="G395" s="464"/>
      <c r="H395" s="464"/>
      <c r="I395" s="465"/>
      <c r="J395" s="465"/>
      <c r="K395" s="465"/>
      <c r="L395" s="465"/>
      <c r="M395" s="465"/>
      <c r="N395" s="465"/>
      <c r="O395" s="465"/>
      <c r="P395" s="507"/>
      <c r="Q395" s="530"/>
      <c r="R395" s="532"/>
      <c r="S395" s="526"/>
      <c r="T395" s="236" t="s">
        <v>1435</v>
      </c>
      <c r="U395" s="27" t="s">
        <v>13</v>
      </c>
    </row>
    <row r="396" spans="1:21" s="237" customFormat="1" ht="21" customHeight="1">
      <c r="A396" s="554" t="s">
        <v>1436</v>
      </c>
      <c r="B396" s="366"/>
      <c r="C396" s="381"/>
      <c r="D396" s="366"/>
      <c r="E396" s="459"/>
      <c r="F396" s="459"/>
      <c r="G396" s="459"/>
      <c r="H396" s="459"/>
      <c r="I396" s="462">
        <v>141</v>
      </c>
      <c r="J396" s="462">
        <v>100</v>
      </c>
      <c r="K396" s="462">
        <v>261</v>
      </c>
      <c r="L396" s="462">
        <v>151</v>
      </c>
      <c r="M396" s="462">
        <v>97</v>
      </c>
      <c r="N396" s="462"/>
      <c r="O396" s="462"/>
      <c r="P396" s="462">
        <f>SUM(I396:O396)</f>
        <v>750</v>
      </c>
      <c r="Q396" s="522">
        <v>23.95</v>
      </c>
      <c r="R396" s="532"/>
      <c r="S396" s="526"/>
      <c r="T396" s="236" t="s">
        <v>1437</v>
      </c>
      <c r="U396" s="27" t="s">
        <v>12</v>
      </c>
    </row>
    <row r="397" spans="1:21" s="237" customFormat="1" ht="21" customHeight="1">
      <c r="A397" s="518"/>
      <c r="B397" s="366"/>
      <c r="C397" s="381"/>
      <c r="D397" s="366"/>
      <c r="E397" s="460"/>
      <c r="F397" s="460"/>
      <c r="G397" s="460"/>
      <c r="H397" s="460"/>
      <c r="I397" s="463"/>
      <c r="J397" s="463"/>
      <c r="K397" s="463"/>
      <c r="L397" s="463"/>
      <c r="M397" s="463"/>
      <c r="N397" s="463"/>
      <c r="O397" s="463"/>
      <c r="P397" s="506"/>
      <c r="Q397" s="523"/>
      <c r="R397" s="532"/>
      <c r="S397" s="526"/>
      <c r="T397" s="236" t="s">
        <v>1438</v>
      </c>
      <c r="U397" s="27" t="s">
        <v>11</v>
      </c>
    </row>
    <row r="398" spans="1:21" s="237" customFormat="1" ht="21" customHeight="1">
      <c r="A398" s="518"/>
      <c r="B398" s="366"/>
      <c r="C398" s="381"/>
      <c r="D398" s="366"/>
      <c r="E398" s="460"/>
      <c r="F398" s="460"/>
      <c r="G398" s="460"/>
      <c r="H398" s="460"/>
      <c r="I398" s="463"/>
      <c r="J398" s="463"/>
      <c r="K398" s="463"/>
      <c r="L398" s="463"/>
      <c r="M398" s="463"/>
      <c r="N398" s="463"/>
      <c r="O398" s="463"/>
      <c r="P398" s="506"/>
      <c r="Q398" s="523"/>
      <c r="R398" s="532"/>
      <c r="S398" s="526"/>
      <c r="T398" s="236" t="s">
        <v>1439</v>
      </c>
      <c r="U398" s="27" t="s">
        <v>10</v>
      </c>
    </row>
    <row r="399" spans="1:21" s="237" customFormat="1" ht="21" customHeight="1">
      <c r="A399" s="518"/>
      <c r="B399" s="366"/>
      <c r="C399" s="381"/>
      <c r="D399" s="366"/>
      <c r="E399" s="460"/>
      <c r="F399" s="460"/>
      <c r="G399" s="460"/>
      <c r="H399" s="460"/>
      <c r="I399" s="463"/>
      <c r="J399" s="463"/>
      <c r="K399" s="463"/>
      <c r="L399" s="463"/>
      <c r="M399" s="463"/>
      <c r="N399" s="463"/>
      <c r="O399" s="463"/>
      <c r="P399" s="506"/>
      <c r="Q399" s="523"/>
      <c r="R399" s="532"/>
      <c r="S399" s="526"/>
      <c r="T399" s="236" t="s">
        <v>1440</v>
      </c>
      <c r="U399" s="27" t="s">
        <v>56</v>
      </c>
    </row>
    <row r="400" spans="1:21" s="237" customFormat="1" ht="21" customHeight="1">
      <c r="A400" s="518"/>
      <c r="B400" s="366"/>
      <c r="C400" s="381"/>
      <c r="D400" s="366"/>
      <c r="E400" s="460"/>
      <c r="F400" s="460"/>
      <c r="G400" s="460"/>
      <c r="H400" s="460"/>
      <c r="I400" s="463"/>
      <c r="J400" s="463"/>
      <c r="K400" s="463"/>
      <c r="L400" s="463"/>
      <c r="M400" s="463"/>
      <c r="N400" s="463"/>
      <c r="O400" s="463"/>
      <c r="P400" s="506"/>
      <c r="Q400" s="523"/>
      <c r="R400" s="532"/>
      <c r="S400" s="526"/>
      <c r="T400" s="236" t="s">
        <v>1441</v>
      </c>
      <c r="U400" s="27" t="s">
        <v>8</v>
      </c>
    </row>
    <row r="401" spans="1:21" s="237" customFormat="1" ht="21" customHeight="1" thickBot="1">
      <c r="A401" s="529"/>
      <c r="B401" s="367"/>
      <c r="C401" s="382"/>
      <c r="D401" s="367"/>
      <c r="E401" s="461"/>
      <c r="F401" s="461"/>
      <c r="G401" s="461"/>
      <c r="H401" s="461"/>
      <c r="I401" s="466"/>
      <c r="J401" s="466"/>
      <c r="K401" s="466"/>
      <c r="L401" s="466"/>
      <c r="M401" s="466"/>
      <c r="N401" s="466"/>
      <c r="O401" s="466"/>
      <c r="P401" s="512"/>
      <c r="Q401" s="524"/>
      <c r="R401" s="533"/>
      <c r="S401" s="527"/>
      <c r="T401" s="238" t="s">
        <v>1442</v>
      </c>
      <c r="U401" s="28" t="s">
        <v>24</v>
      </c>
    </row>
    <row r="402" spans="1:21" s="4" customFormat="1" ht="22.5" customHeight="1">
      <c r="A402" s="395" t="s">
        <v>1443</v>
      </c>
      <c r="B402" s="391"/>
      <c r="C402" s="391"/>
      <c r="D402" s="391"/>
      <c r="E402" s="227"/>
      <c r="F402" s="227"/>
      <c r="G402" s="227"/>
      <c r="H402" s="227"/>
      <c r="I402" s="227"/>
      <c r="J402" s="227"/>
      <c r="K402" s="227"/>
      <c r="L402" s="227"/>
      <c r="M402" s="227"/>
      <c r="N402" s="227"/>
      <c r="O402" s="227"/>
      <c r="P402" s="227"/>
      <c r="Q402" s="228"/>
      <c r="R402" s="143"/>
      <c r="S402" s="235"/>
      <c r="T402" s="230"/>
      <c r="U402" s="231"/>
    </row>
    <row r="403" spans="1:21" s="50" customFormat="1" ht="11.25" customHeight="1">
      <c r="A403" s="503" t="s">
        <v>19</v>
      </c>
      <c r="B403" s="328"/>
      <c r="C403" s="425" t="s">
        <v>18</v>
      </c>
      <c r="D403" s="537" t="s">
        <v>17</v>
      </c>
      <c r="E403" s="425">
        <v>4</v>
      </c>
      <c r="F403" s="539" t="s">
        <v>16</v>
      </c>
      <c r="G403" s="539" t="s">
        <v>15</v>
      </c>
      <c r="H403" s="539" t="s">
        <v>14</v>
      </c>
      <c r="I403" s="425" t="s">
        <v>13</v>
      </c>
      <c r="J403" s="425" t="s">
        <v>12</v>
      </c>
      <c r="K403" s="425" t="s">
        <v>11</v>
      </c>
      <c r="L403" s="425" t="s">
        <v>10</v>
      </c>
      <c r="M403" s="425" t="s">
        <v>56</v>
      </c>
      <c r="N403" s="425"/>
      <c r="O403" s="425"/>
      <c r="P403" s="425" t="s">
        <v>7</v>
      </c>
      <c r="Q403" s="513" t="s">
        <v>995</v>
      </c>
      <c r="R403" s="541" t="s">
        <v>7</v>
      </c>
      <c r="S403" s="545" t="s">
        <v>7</v>
      </c>
      <c r="T403" s="418" t="s">
        <v>115</v>
      </c>
      <c r="U403" s="420" t="s">
        <v>116</v>
      </c>
    </row>
    <row r="404" spans="1:21" s="31" customFormat="1" ht="11.25" customHeight="1">
      <c r="A404" s="504"/>
      <c r="B404" s="425"/>
      <c r="C404" s="424"/>
      <c r="D404" s="538"/>
      <c r="E404" s="423"/>
      <c r="F404" s="540"/>
      <c r="G404" s="540"/>
      <c r="H404" s="540"/>
      <c r="I404" s="423"/>
      <c r="J404" s="423"/>
      <c r="K404" s="423"/>
      <c r="L404" s="423"/>
      <c r="M404" s="423"/>
      <c r="N404" s="423"/>
      <c r="O404" s="423"/>
      <c r="P404" s="423"/>
      <c r="Q404" s="514"/>
      <c r="R404" s="413"/>
      <c r="S404" s="561"/>
      <c r="T404" s="419"/>
      <c r="U404" s="421"/>
    </row>
    <row r="405" spans="1:21" s="237" customFormat="1" ht="21" customHeight="1">
      <c r="A405" s="517" t="s">
        <v>1444</v>
      </c>
      <c r="B405" s="365" t="s">
        <v>108</v>
      </c>
      <c r="C405" s="368"/>
      <c r="D405" s="365" t="s">
        <v>1445</v>
      </c>
      <c r="E405" s="462">
        <v>48</v>
      </c>
      <c r="F405" s="462">
        <v>125</v>
      </c>
      <c r="G405" s="462">
        <v>61</v>
      </c>
      <c r="H405" s="462">
        <v>132</v>
      </c>
      <c r="I405" s="459"/>
      <c r="J405" s="459"/>
      <c r="K405" s="459"/>
      <c r="L405" s="459"/>
      <c r="M405" s="459"/>
      <c r="N405" s="459"/>
      <c r="O405" s="459"/>
      <c r="P405" s="462">
        <f>SUM(E405:M405)</f>
        <v>366</v>
      </c>
      <c r="Q405" s="522">
        <v>20.95</v>
      </c>
      <c r="R405" s="555">
        <v>0.8</v>
      </c>
      <c r="S405" s="558">
        <f>(P405*Q405+P410*Q410)*(1-R405)</f>
        <v>3387.2699999999991</v>
      </c>
      <c r="T405" s="236" t="s">
        <v>1446</v>
      </c>
      <c r="U405" s="27">
        <v>4</v>
      </c>
    </row>
    <row r="406" spans="1:21" s="237" customFormat="1" ht="40.5">
      <c r="A406" s="518"/>
      <c r="B406" s="366"/>
      <c r="C406" s="381"/>
      <c r="D406" s="366"/>
      <c r="E406" s="463"/>
      <c r="F406" s="463"/>
      <c r="G406" s="463"/>
      <c r="H406" s="463"/>
      <c r="I406" s="460"/>
      <c r="J406" s="460"/>
      <c r="K406" s="460"/>
      <c r="L406" s="460"/>
      <c r="M406" s="460"/>
      <c r="N406" s="460"/>
      <c r="O406" s="460"/>
      <c r="P406" s="506"/>
      <c r="Q406" s="523"/>
      <c r="R406" s="556"/>
      <c r="S406" s="559"/>
      <c r="T406" s="236" t="s">
        <v>1447</v>
      </c>
      <c r="U406" s="27" t="s">
        <v>210</v>
      </c>
    </row>
    <row r="407" spans="1:21" s="237" customFormat="1" ht="40.5">
      <c r="A407" s="518"/>
      <c r="B407" s="366"/>
      <c r="C407" s="381"/>
      <c r="D407" s="366"/>
      <c r="E407" s="463"/>
      <c r="F407" s="463"/>
      <c r="G407" s="463"/>
      <c r="H407" s="463"/>
      <c r="I407" s="460"/>
      <c r="J407" s="460"/>
      <c r="K407" s="460"/>
      <c r="L407" s="460"/>
      <c r="M407" s="460"/>
      <c r="N407" s="460"/>
      <c r="O407" s="460"/>
      <c r="P407" s="506"/>
      <c r="Q407" s="523"/>
      <c r="R407" s="556"/>
      <c r="S407" s="559"/>
      <c r="T407" s="236" t="s">
        <v>1448</v>
      </c>
      <c r="U407" s="27" t="s">
        <v>211</v>
      </c>
    </row>
    <row r="408" spans="1:21" s="237" customFormat="1" ht="40.5">
      <c r="A408" s="518"/>
      <c r="B408" s="366"/>
      <c r="C408" s="381"/>
      <c r="D408" s="366"/>
      <c r="E408" s="463"/>
      <c r="F408" s="463"/>
      <c r="G408" s="463"/>
      <c r="H408" s="463"/>
      <c r="I408" s="460"/>
      <c r="J408" s="460"/>
      <c r="K408" s="460"/>
      <c r="L408" s="460"/>
      <c r="M408" s="460"/>
      <c r="N408" s="460"/>
      <c r="O408" s="460"/>
      <c r="P408" s="506"/>
      <c r="Q408" s="523"/>
      <c r="R408" s="556"/>
      <c r="S408" s="559"/>
      <c r="T408" s="236" t="s">
        <v>1449</v>
      </c>
      <c r="U408" s="27" t="s">
        <v>212</v>
      </c>
    </row>
    <row r="409" spans="1:21" s="237" customFormat="1" ht="40.5">
      <c r="A409" s="519"/>
      <c r="B409" s="366"/>
      <c r="C409" s="381"/>
      <c r="D409" s="366"/>
      <c r="E409" s="464"/>
      <c r="F409" s="464"/>
      <c r="G409" s="464"/>
      <c r="H409" s="464"/>
      <c r="I409" s="465"/>
      <c r="J409" s="465"/>
      <c r="K409" s="465"/>
      <c r="L409" s="465"/>
      <c r="M409" s="465"/>
      <c r="N409" s="465"/>
      <c r="O409" s="465"/>
      <c r="P409" s="507"/>
      <c r="Q409" s="530"/>
      <c r="R409" s="556"/>
      <c r="S409" s="559"/>
      <c r="T409" s="236" t="s">
        <v>1450</v>
      </c>
      <c r="U409" s="27" t="s">
        <v>13</v>
      </c>
    </row>
    <row r="410" spans="1:21" s="237" customFormat="1" ht="40.5">
      <c r="A410" s="554" t="s">
        <v>1451</v>
      </c>
      <c r="B410" s="366"/>
      <c r="C410" s="381"/>
      <c r="D410" s="366"/>
      <c r="E410" s="459"/>
      <c r="F410" s="459"/>
      <c r="G410" s="459"/>
      <c r="H410" s="459"/>
      <c r="I410" s="462">
        <v>172</v>
      </c>
      <c r="J410" s="462">
        <v>23</v>
      </c>
      <c r="K410" s="462">
        <v>84</v>
      </c>
      <c r="L410" s="462">
        <v>45</v>
      </c>
      <c r="M410" s="462">
        <v>63</v>
      </c>
      <c r="N410" s="462"/>
      <c r="O410" s="462"/>
      <c r="P410" s="462">
        <f>SUM(I410:O410)</f>
        <v>387</v>
      </c>
      <c r="Q410" s="522">
        <v>23.95</v>
      </c>
      <c r="R410" s="556"/>
      <c r="S410" s="559"/>
      <c r="T410" s="236" t="s">
        <v>1452</v>
      </c>
      <c r="U410" s="27" t="s">
        <v>12</v>
      </c>
    </row>
    <row r="411" spans="1:21" s="237" customFormat="1" ht="40.5">
      <c r="A411" s="518"/>
      <c r="B411" s="366"/>
      <c r="C411" s="381"/>
      <c r="D411" s="366"/>
      <c r="E411" s="509"/>
      <c r="F411" s="509"/>
      <c r="G411" s="509"/>
      <c r="H411" s="509"/>
      <c r="I411" s="506"/>
      <c r="J411" s="506"/>
      <c r="K411" s="506"/>
      <c r="L411" s="506"/>
      <c r="M411" s="506"/>
      <c r="N411" s="506"/>
      <c r="O411" s="506"/>
      <c r="P411" s="506"/>
      <c r="Q411" s="523"/>
      <c r="R411" s="556"/>
      <c r="S411" s="559"/>
      <c r="T411" s="236" t="s">
        <v>1453</v>
      </c>
      <c r="U411" s="27" t="s">
        <v>11</v>
      </c>
    </row>
    <row r="412" spans="1:21" s="237" customFormat="1" ht="40.5">
      <c r="A412" s="518"/>
      <c r="B412" s="366"/>
      <c r="C412" s="381"/>
      <c r="D412" s="366"/>
      <c r="E412" s="509"/>
      <c r="F412" s="509"/>
      <c r="G412" s="509"/>
      <c r="H412" s="509"/>
      <c r="I412" s="506"/>
      <c r="J412" s="506"/>
      <c r="K412" s="506"/>
      <c r="L412" s="506"/>
      <c r="M412" s="506"/>
      <c r="N412" s="506"/>
      <c r="O412" s="506"/>
      <c r="P412" s="506"/>
      <c r="Q412" s="523"/>
      <c r="R412" s="556"/>
      <c r="S412" s="559"/>
      <c r="T412" s="236" t="s">
        <v>1454</v>
      </c>
      <c r="U412" s="27" t="s">
        <v>10</v>
      </c>
    </row>
    <row r="413" spans="1:21" s="237" customFormat="1" ht="21" customHeight="1" thickBot="1">
      <c r="A413" s="529"/>
      <c r="B413" s="367"/>
      <c r="C413" s="382"/>
      <c r="D413" s="367"/>
      <c r="E413" s="511"/>
      <c r="F413" s="511"/>
      <c r="G413" s="511"/>
      <c r="H413" s="511"/>
      <c r="I413" s="512"/>
      <c r="J413" s="512"/>
      <c r="K413" s="512"/>
      <c r="L413" s="512"/>
      <c r="M413" s="512"/>
      <c r="N413" s="512"/>
      <c r="O413" s="512"/>
      <c r="P413" s="512"/>
      <c r="Q413" s="524"/>
      <c r="R413" s="557"/>
      <c r="S413" s="560"/>
      <c r="T413" s="238" t="s">
        <v>1455</v>
      </c>
      <c r="U413" s="28" t="s">
        <v>56</v>
      </c>
    </row>
    <row r="414" spans="1:21" s="237" customFormat="1" ht="21" customHeight="1">
      <c r="A414" s="517" t="s">
        <v>1456</v>
      </c>
      <c r="B414" s="365" t="s">
        <v>105</v>
      </c>
      <c r="C414" s="368"/>
      <c r="D414" s="365" t="s">
        <v>1445</v>
      </c>
      <c r="E414" s="462">
        <v>55</v>
      </c>
      <c r="F414" s="462">
        <v>72</v>
      </c>
      <c r="G414" s="462">
        <v>118</v>
      </c>
      <c r="H414" s="462">
        <v>180</v>
      </c>
      <c r="I414" s="459"/>
      <c r="J414" s="459"/>
      <c r="K414" s="459"/>
      <c r="L414" s="459"/>
      <c r="M414" s="459"/>
      <c r="N414" s="459"/>
      <c r="O414" s="459"/>
      <c r="P414" s="462">
        <f>SUM(E414:M414)</f>
        <v>425</v>
      </c>
      <c r="Q414" s="522">
        <v>20.95</v>
      </c>
      <c r="R414" s="555">
        <v>0.8</v>
      </c>
      <c r="S414" s="558">
        <f>(P414*Q414+P419*Q419)*(1-R414)</f>
        <v>5708.5499999999984</v>
      </c>
      <c r="T414" s="236" t="s">
        <v>1457</v>
      </c>
      <c r="U414" s="27">
        <v>4</v>
      </c>
    </row>
    <row r="415" spans="1:21" s="237" customFormat="1" ht="21" customHeight="1">
      <c r="A415" s="518"/>
      <c r="B415" s="366"/>
      <c r="C415" s="381"/>
      <c r="D415" s="366"/>
      <c r="E415" s="463"/>
      <c r="F415" s="463"/>
      <c r="G415" s="463"/>
      <c r="H415" s="463"/>
      <c r="I415" s="460"/>
      <c r="J415" s="460"/>
      <c r="K415" s="460"/>
      <c r="L415" s="460"/>
      <c r="M415" s="460"/>
      <c r="N415" s="460"/>
      <c r="O415" s="460"/>
      <c r="P415" s="506"/>
      <c r="Q415" s="523"/>
      <c r="R415" s="556"/>
      <c r="S415" s="559"/>
      <c r="T415" s="236" t="s">
        <v>1458</v>
      </c>
      <c r="U415" s="27" t="s">
        <v>210</v>
      </c>
    </row>
    <row r="416" spans="1:21" s="237" customFormat="1" ht="21" customHeight="1">
      <c r="A416" s="518"/>
      <c r="B416" s="366"/>
      <c r="C416" s="381"/>
      <c r="D416" s="366"/>
      <c r="E416" s="463"/>
      <c r="F416" s="463"/>
      <c r="G416" s="463"/>
      <c r="H416" s="463"/>
      <c r="I416" s="460"/>
      <c r="J416" s="460"/>
      <c r="K416" s="460"/>
      <c r="L416" s="460"/>
      <c r="M416" s="460"/>
      <c r="N416" s="460"/>
      <c r="O416" s="460"/>
      <c r="P416" s="506"/>
      <c r="Q416" s="523"/>
      <c r="R416" s="556"/>
      <c r="S416" s="559"/>
      <c r="T416" s="236" t="s">
        <v>1459</v>
      </c>
      <c r="U416" s="27" t="s">
        <v>211</v>
      </c>
    </row>
    <row r="417" spans="1:21" s="237" customFormat="1" ht="21" customHeight="1">
      <c r="A417" s="518"/>
      <c r="B417" s="366"/>
      <c r="C417" s="381"/>
      <c r="D417" s="366"/>
      <c r="E417" s="463"/>
      <c r="F417" s="463"/>
      <c r="G417" s="463"/>
      <c r="H417" s="463"/>
      <c r="I417" s="460"/>
      <c r="J417" s="460"/>
      <c r="K417" s="460"/>
      <c r="L417" s="460"/>
      <c r="M417" s="460"/>
      <c r="N417" s="460"/>
      <c r="O417" s="460"/>
      <c r="P417" s="506"/>
      <c r="Q417" s="523"/>
      <c r="R417" s="556"/>
      <c r="S417" s="559"/>
      <c r="T417" s="236" t="s">
        <v>1460</v>
      </c>
      <c r="U417" s="27" t="s">
        <v>212</v>
      </c>
    </row>
    <row r="418" spans="1:21" s="237" customFormat="1" ht="21" customHeight="1">
      <c r="A418" s="519"/>
      <c r="B418" s="366"/>
      <c r="C418" s="381"/>
      <c r="D418" s="366"/>
      <c r="E418" s="464"/>
      <c r="F418" s="464"/>
      <c r="G418" s="464"/>
      <c r="H418" s="464"/>
      <c r="I418" s="465"/>
      <c r="J418" s="465"/>
      <c r="K418" s="465"/>
      <c r="L418" s="465"/>
      <c r="M418" s="465"/>
      <c r="N418" s="465"/>
      <c r="O418" s="465"/>
      <c r="P418" s="507"/>
      <c r="Q418" s="530"/>
      <c r="R418" s="556"/>
      <c r="S418" s="559"/>
      <c r="T418" s="236" t="s">
        <v>1461</v>
      </c>
      <c r="U418" s="27" t="s">
        <v>13</v>
      </c>
    </row>
    <row r="419" spans="1:21" s="237" customFormat="1" ht="21" customHeight="1">
      <c r="A419" s="554" t="s">
        <v>1462</v>
      </c>
      <c r="B419" s="366"/>
      <c r="C419" s="381"/>
      <c r="D419" s="366"/>
      <c r="E419" s="459"/>
      <c r="F419" s="459"/>
      <c r="G419" s="459"/>
      <c r="H419" s="459"/>
      <c r="I419" s="462">
        <v>218</v>
      </c>
      <c r="J419" s="462">
        <v>179</v>
      </c>
      <c r="K419" s="462">
        <v>223</v>
      </c>
      <c r="L419" s="462">
        <v>94</v>
      </c>
      <c r="M419" s="462">
        <v>106</v>
      </c>
      <c r="N419" s="462"/>
      <c r="O419" s="462"/>
      <c r="P419" s="462">
        <f>SUM(I419:O419)</f>
        <v>820</v>
      </c>
      <c r="Q419" s="522">
        <v>23.95</v>
      </c>
      <c r="R419" s="556"/>
      <c r="S419" s="559"/>
      <c r="T419" s="236" t="s">
        <v>1463</v>
      </c>
      <c r="U419" s="27" t="s">
        <v>12</v>
      </c>
    </row>
    <row r="420" spans="1:21" s="237" customFormat="1" ht="21" customHeight="1">
      <c r="A420" s="518"/>
      <c r="B420" s="366"/>
      <c r="C420" s="381"/>
      <c r="D420" s="366"/>
      <c r="E420" s="509"/>
      <c r="F420" s="509"/>
      <c r="G420" s="509"/>
      <c r="H420" s="509"/>
      <c r="I420" s="506"/>
      <c r="J420" s="506"/>
      <c r="K420" s="506"/>
      <c r="L420" s="506"/>
      <c r="M420" s="506"/>
      <c r="N420" s="506"/>
      <c r="O420" s="506"/>
      <c r="P420" s="506"/>
      <c r="Q420" s="523"/>
      <c r="R420" s="556"/>
      <c r="S420" s="559"/>
      <c r="T420" s="236" t="s">
        <v>1464</v>
      </c>
      <c r="U420" s="27" t="s">
        <v>11</v>
      </c>
    </row>
    <row r="421" spans="1:21" s="237" customFormat="1" ht="21" customHeight="1">
      <c r="A421" s="518"/>
      <c r="B421" s="366"/>
      <c r="C421" s="381"/>
      <c r="D421" s="366"/>
      <c r="E421" s="509"/>
      <c r="F421" s="509"/>
      <c r="G421" s="509"/>
      <c r="H421" s="509"/>
      <c r="I421" s="506"/>
      <c r="J421" s="506"/>
      <c r="K421" s="506"/>
      <c r="L421" s="506"/>
      <c r="M421" s="506"/>
      <c r="N421" s="506"/>
      <c r="O421" s="506"/>
      <c r="P421" s="506"/>
      <c r="Q421" s="523"/>
      <c r="R421" s="556"/>
      <c r="S421" s="559"/>
      <c r="T421" s="236" t="s">
        <v>1465</v>
      </c>
      <c r="U421" s="27" t="s">
        <v>10</v>
      </c>
    </row>
    <row r="422" spans="1:21" s="237" customFormat="1" ht="21" customHeight="1" thickBot="1">
      <c r="A422" s="529"/>
      <c r="B422" s="367"/>
      <c r="C422" s="382"/>
      <c r="D422" s="367"/>
      <c r="E422" s="511"/>
      <c r="F422" s="511"/>
      <c r="G422" s="511"/>
      <c r="H422" s="511"/>
      <c r="I422" s="512"/>
      <c r="J422" s="512"/>
      <c r="K422" s="512"/>
      <c r="L422" s="512"/>
      <c r="M422" s="512"/>
      <c r="N422" s="512"/>
      <c r="O422" s="512"/>
      <c r="P422" s="512"/>
      <c r="Q422" s="524"/>
      <c r="R422" s="557"/>
      <c r="S422" s="560"/>
      <c r="T422" s="238" t="s">
        <v>1466</v>
      </c>
      <c r="U422" s="28" t="s">
        <v>56</v>
      </c>
    </row>
    <row r="423" spans="1:21" s="237" customFormat="1" ht="21" customHeight="1">
      <c r="A423" s="517" t="s">
        <v>1467</v>
      </c>
      <c r="B423" s="365" t="s">
        <v>109</v>
      </c>
      <c r="C423" s="368"/>
      <c r="D423" s="365" t="s">
        <v>1445</v>
      </c>
      <c r="E423" s="462"/>
      <c r="F423" s="462"/>
      <c r="G423" s="462">
        <v>144</v>
      </c>
      <c r="H423" s="462"/>
      <c r="I423" s="459"/>
      <c r="J423" s="459"/>
      <c r="K423" s="459"/>
      <c r="L423" s="459"/>
      <c r="M423" s="459"/>
      <c r="N423" s="459"/>
      <c r="O423" s="459"/>
      <c r="P423" s="462">
        <f>SUM(E423:M423)</f>
        <v>144</v>
      </c>
      <c r="Q423" s="522">
        <v>20.95</v>
      </c>
      <c r="R423" s="555">
        <v>0.8</v>
      </c>
      <c r="S423" s="558">
        <f>(P423*Q423+P428*Q428)*(1-R423)</f>
        <v>2231.9599999999996</v>
      </c>
      <c r="T423" s="236" t="s">
        <v>1468</v>
      </c>
      <c r="U423" s="27">
        <v>4</v>
      </c>
    </row>
    <row r="424" spans="1:21" s="237" customFormat="1" ht="21" customHeight="1">
      <c r="A424" s="518"/>
      <c r="B424" s="366"/>
      <c r="C424" s="381"/>
      <c r="D424" s="366"/>
      <c r="E424" s="463"/>
      <c r="F424" s="463"/>
      <c r="G424" s="463"/>
      <c r="H424" s="463"/>
      <c r="I424" s="460"/>
      <c r="J424" s="460"/>
      <c r="K424" s="460"/>
      <c r="L424" s="460"/>
      <c r="M424" s="460"/>
      <c r="N424" s="460"/>
      <c r="O424" s="460"/>
      <c r="P424" s="506"/>
      <c r="Q424" s="523"/>
      <c r="R424" s="556"/>
      <c r="S424" s="559"/>
      <c r="T424" s="236" t="s">
        <v>1469</v>
      </c>
      <c r="U424" s="27" t="s">
        <v>210</v>
      </c>
    </row>
    <row r="425" spans="1:21" s="237" customFormat="1" ht="21" customHeight="1">
      <c r="A425" s="518"/>
      <c r="B425" s="366"/>
      <c r="C425" s="381"/>
      <c r="D425" s="366"/>
      <c r="E425" s="463"/>
      <c r="F425" s="463"/>
      <c r="G425" s="463"/>
      <c r="H425" s="463"/>
      <c r="I425" s="460"/>
      <c r="J425" s="460"/>
      <c r="K425" s="460"/>
      <c r="L425" s="460"/>
      <c r="M425" s="460"/>
      <c r="N425" s="460"/>
      <c r="O425" s="460"/>
      <c r="P425" s="506"/>
      <c r="Q425" s="523"/>
      <c r="R425" s="556"/>
      <c r="S425" s="559"/>
      <c r="T425" s="236" t="s">
        <v>1470</v>
      </c>
      <c r="U425" s="27" t="s">
        <v>211</v>
      </c>
    </row>
    <row r="426" spans="1:21" s="237" customFormat="1" ht="21" customHeight="1">
      <c r="A426" s="518"/>
      <c r="B426" s="366"/>
      <c r="C426" s="381"/>
      <c r="D426" s="366"/>
      <c r="E426" s="463"/>
      <c r="F426" s="463"/>
      <c r="G426" s="463"/>
      <c r="H426" s="463"/>
      <c r="I426" s="460"/>
      <c r="J426" s="460"/>
      <c r="K426" s="460"/>
      <c r="L426" s="460"/>
      <c r="M426" s="460"/>
      <c r="N426" s="460"/>
      <c r="O426" s="460"/>
      <c r="P426" s="506"/>
      <c r="Q426" s="523"/>
      <c r="R426" s="556"/>
      <c r="S426" s="559"/>
      <c r="T426" s="236" t="s">
        <v>1471</v>
      </c>
      <c r="U426" s="27" t="s">
        <v>212</v>
      </c>
    </row>
    <row r="427" spans="1:21" s="237" customFormat="1" ht="21" customHeight="1">
      <c r="A427" s="519"/>
      <c r="B427" s="366"/>
      <c r="C427" s="381"/>
      <c r="D427" s="366"/>
      <c r="E427" s="464"/>
      <c r="F427" s="464"/>
      <c r="G427" s="464"/>
      <c r="H427" s="464"/>
      <c r="I427" s="465"/>
      <c r="J427" s="465"/>
      <c r="K427" s="465"/>
      <c r="L427" s="465"/>
      <c r="M427" s="465"/>
      <c r="N427" s="465"/>
      <c r="O427" s="465"/>
      <c r="P427" s="507"/>
      <c r="Q427" s="530"/>
      <c r="R427" s="556"/>
      <c r="S427" s="559"/>
      <c r="T427" s="236" t="s">
        <v>1472</v>
      </c>
      <c r="U427" s="27" t="s">
        <v>13</v>
      </c>
    </row>
    <row r="428" spans="1:21" s="237" customFormat="1" ht="21" customHeight="1">
      <c r="A428" s="554" t="s">
        <v>1473</v>
      </c>
      <c r="B428" s="366"/>
      <c r="C428" s="381"/>
      <c r="D428" s="366"/>
      <c r="E428" s="459"/>
      <c r="F428" s="459"/>
      <c r="G428" s="459"/>
      <c r="H428" s="459"/>
      <c r="I428" s="462"/>
      <c r="J428" s="462"/>
      <c r="K428" s="462">
        <v>131</v>
      </c>
      <c r="L428" s="462">
        <v>75</v>
      </c>
      <c r="M428" s="462">
        <v>134</v>
      </c>
      <c r="N428" s="462"/>
      <c r="O428" s="462"/>
      <c r="P428" s="462">
        <f>SUM(I428:O428)</f>
        <v>340</v>
      </c>
      <c r="Q428" s="522">
        <v>23.95</v>
      </c>
      <c r="R428" s="556"/>
      <c r="S428" s="559"/>
      <c r="T428" s="236" t="s">
        <v>1474</v>
      </c>
      <c r="U428" s="27" t="s">
        <v>12</v>
      </c>
    </row>
    <row r="429" spans="1:21" s="237" customFormat="1" ht="21" customHeight="1">
      <c r="A429" s="518"/>
      <c r="B429" s="366"/>
      <c r="C429" s="381"/>
      <c r="D429" s="366"/>
      <c r="E429" s="509"/>
      <c r="F429" s="509"/>
      <c r="G429" s="509"/>
      <c r="H429" s="509"/>
      <c r="I429" s="506"/>
      <c r="J429" s="506"/>
      <c r="K429" s="506"/>
      <c r="L429" s="506"/>
      <c r="M429" s="506"/>
      <c r="N429" s="506"/>
      <c r="O429" s="506"/>
      <c r="P429" s="506"/>
      <c r="Q429" s="523"/>
      <c r="R429" s="556"/>
      <c r="S429" s="559"/>
      <c r="T429" s="236" t="s">
        <v>1475</v>
      </c>
      <c r="U429" s="27" t="s">
        <v>11</v>
      </c>
    </row>
    <row r="430" spans="1:21" s="237" customFormat="1" ht="21" customHeight="1">
      <c r="A430" s="518"/>
      <c r="B430" s="366"/>
      <c r="C430" s="381"/>
      <c r="D430" s="366"/>
      <c r="E430" s="509"/>
      <c r="F430" s="509"/>
      <c r="G430" s="509"/>
      <c r="H430" s="509"/>
      <c r="I430" s="506"/>
      <c r="J430" s="506"/>
      <c r="K430" s="506"/>
      <c r="L430" s="506"/>
      <c r="M430" s="506"/>
      <c r="N430" s="506"/>
      <c r="O430" s="506"/>
      <c r="P430" s="506"/>
      <c r="Q430" s="523"/>
      <c r="R430" s="556"/>
      <c r="S430" s="559"/>
      <c r="T430" s="236" t="s">
        <v>1476</v>
      </c>
      <c r="U430" s="27" t="s">
        <v>10</v>
      </c>
    </row>
    <row r="431" spans="1:21" s="237" customFormat="1" ht="21" customHeight="1" thickBot="1">
      <c r="A431" s="529"/>
      <c r="B431" s="367"/>
      <c r="C431" s="382"/>
      <c r="D431" s="367"/>
      <c r="E431" s="511"/>
      <c r="F431" s="511"/>
      <c r="G431" s="511"/>
      <c r="H431" s="511"/>
      <c r="I431" s="512"/>
      <c r="J431" s="512"/>
      <c r="K431" s="512"/>
      <c r="L431" s="512"/>
      <c r="M431" s="512"/>
      <c r="N431" s="512"/>
      <c r="O431" s="512"/>
      <c r="P431" s="512"/>
      <c r="Q431" s="524"/>
      <c r="R431" s="557"/>
      <c r="S431" s="560"/>
      <c r="T431" s="238" t="s">
        <v>1477</v>
      </c>
      <c r="U431" s="28" t="s">
        <v>56</v>
      </c>
    </row>
    <row r="432" spans="1:21" s="237" customFormat="1" ht="21" customHeight="1">
      <c r="A432" s="546" t="s">
        <v>1478</v>
      </c>
      <c r="B432" s="365" t="s">
        <v>1479</v>
      </c>
      <c r="C432" s="368"/>
      <c r="D432" s="365" t="s">
        <v>1445</v>
      </c>
      <c r="E432" s="462">
        <v>34</v>
      </c>
      <c r="F432" s="462">
        <v>79</v>
      </c>
      <c r="G432" s="462">
        <v>68</v>
      </c>
      <c r="H432" s="462">
        <v>109</v>
      </c>
      <c r="I432" s="459"/>
      <c r="J432" s="459"/>
      <c r="K432" s="459"/>
      <c r="L432" s="459"/>
      <c r="M432" s="459"/>
      <c r="N432" s="459"/>
      <c r="O432" s="459"/>
      <c r="P432" s="462">
        <f>SUM(E432:M432)</f>
        <v>290</v>
      </c>
      <c r="Q432" s="522">
        <v>20.95</v>
      </c>
      <c r="R432" s="555">
        <v>0.8</v>
      </c>
      <c r="S432" s="558">
        <f>(P432*Q432+P437*Q437)*(1-R432)</f>
        <v>3868.7599999999989</v>
      </c>
      <c r="T432" s="236" t="s">
        <v>1480</v>
      </c>
      <c r="U432" s="27">
        <v>4</v>
      </c>
    </row>
    <row r="433" spans="1:22" s="237" customFormat="1" ht="21" customHeight="1">
      <c r="A433" s="518"/>
      <c r="B433" s="366"/>
      <c r="C433" s="381"/>
      <c r="D433" s="366"/>
      <c r="E433" s="463"/>
      <c r="F433" s="463"/>
      <c r="G433" s="463"/>
      <c r="H433" s="463"/>
      <c r="I433" s="460"/>
      <c r="J433" s="460"/>
      <c r="K433" s="460"/>
      <c r="L433" s="460"/>
      <c r="M433" s="460"/>
      <c r="N433" s="460"/>
      <c r="O433" s="460"/>
      <c r="P433" s="506"/>
      <c r="Q433" s="523"/>
      <c r="R433" s="556"/>
      <c r="S433" s="559"/>
      <c r="T433" s="236" t="s">
        <v>1481</v>
      </c>
      <c r="U433" s="27" t="s">
        <v>210</v>
      </c>
    </row>
    <row r="434" spans="1:22" s="237" customFormat="1" ht="21" customHeight="1">
      <c r="A434" s="518"/>
      <c r="B434" s="366"/>
      <c r="C434" s="381"/>
      <c r="D434" s="366"/>
      <c r="E434" s="463"/>
      <c r="F434" s="463"/>
      <c r="G434" s="463"/>
      <c r="H434" s="463"/>
      <c r="I434" s="460"/>
      <c r="J434" s="460"/>
      <c r="K434" s="460"/>
      <c r="L434" s="460"/>
      <c r="M434" s="460"/>
      <c r="N434" s="460"/>
      <c r="O434" s="460"/>
      <c r="P434" s="506"/>
      <c r="Q434" s="523"/>
      <c r="R434" s="556"/>
      <c r="S434" s="559"/>
      <c r="T434" s="236" t="s">
        <v>1482</v>
      </c>
      <c r="U434" s="27" t="s">
        <v>211</v>
      </c>
    </row>
    <row r="435" spans="1:22" s="237" customFormat="1" ht="21" customHeight="1">
      <c r="A435" s="518"/>
      <c r="B435" s="366"/>
      <c r="C435" s="381"/>
      <c r="D435" s="366"/>
      <c r="E435" s="463"/>
      <c r="F435" s="463"/>
      <c r="G435" s="463"/>
      <c r="H435" s="463"/>
      <c r="I435" s="460"/>
      <c r="J435" s="460"/>
      <c r="K435" s="460"/>
      <c r="L435" s="460"/>
      <c r="M435" s="460"/>
      <c r="N435" s="460"/>
      <c r="O435" s="460"/>
      <c r="P435" s="506"/>
      <c r="Q435" s="523"/>
      <c r="R435" s="556"/>
      <c r="S435" s="559"/>
      <c r="T435" s="236" t="s">
        <v>1483</v>
      </c>
      <c r="U435" s="27" t="s">
        <v>212</v>
      </c>
    </row>
    <row r="436" spans="1:22" s="237" customFormat="1" ht="21" customHeight="1">
      <c r="A436" s="519"/>
      <c r="B436" s="366"/>
      <c r="C436" s="381"/>
      <c r="D436" s="366"/>
      <c r="E436" s="464"/>
      <c r="F436" s="464"/>
      <c r="G436" s="464"/>
      <c r="H436" s="464"/>
      <c r="I436" s="465"/>
      <c r="J436" s="465"/>
      <c r="K436" s="465"/>
      <c r="L436" s="465"/>
      <c r="M436" s="465"/>
      <c r="N436" s="465"/>
      <c r="O436" s="465"/>
      <c r="P436" s="507"/>
      <c r="Q436" s="530"/>
      <c r="R436" s="556"/>
      <c r="S436" s="559"/>
      <c r="T436" s="236" t="s">
        <v>1484</v>
      </c>
      <c r="U436" s="27" t="s">
        <v>13</v>
      </c>
    </row>
    <row r="437" spans="1:22" s="237" customFormat="1" ht="21" customHeight="1">
      <c r="A437" s="554" t="s">
        <v>1485</v>
      </c>
      <c r="B437" s="366"/>
      <c r="C437" s="381"/>
      <c r="D437" s="366"/>
      <c r="E437" s="459"/>
      <c r="F437" s="459"/>
      <c r="G437" s="459"/>
      <c r="H437" s="459"/>
      <c r="I437" s="462">
        <v>202</v>
      </c>
      <c r="J437" s="462">
        <v>75</v>
      </c>
      <c r="K437" s="462">
        <v>62</v>
      </c>
      <c r="L437" s="462">
        <v>65</v>
      </c>
      <c r="M437" s="462">
        <v>150</v>
      </c>
      <c r="N437" s="462"/>
      <c r="O437" s="462"/>
      <c r="P437" s="462">
        <f>SUM(I437:O437)</f>
        <v>554</v>
      </c>
      <c r="Q437" s="522">
        <v>23.95</v>
      </c>
      <c r="R437" s="556"/>
      <c r="S437" s="559"/>
      <c r="T437" s="236" t="s">
        <v>1486</v>
      </c>
      <c r="U437" s="27" t="s">
        <v>12</v>
      </c>
    </row>
    <row r="438" spans="1:22" s="237" customFormat="1" ht="21" customHeight="1">
      <c r="A438" s="518"/>
      <c r="B438" s="366"/>
      <c r="C438" s="381"/>
      <c r="D438" s="366"/>
      <c r="E438" s="509"/>
      <c r="F438" s="509"/>
      <c r="G438" s="509"/>
      <c r="H438" s="509"/>
      <c r="I438" s="506"/>
      <c r="J438" s="506"/>
      <c r="K438" s="506"/>
      <c r="L438" s="506"/>
      <c r="M438" s="506"/>
      <c r="N438" s="506"/>
      <c r="O438" s="506"/>
      <c r="P438" s="506"/>
      <c r="Q438" s="523"/>
      <c r="R438" s="556"/>
      <c r="S438" s="559"/>
      <c r="T438" s="236" t="s">
        <v>1487</v>
      </c>
      <c r="U438" s="27" t="s">
        <v>11</v>
      </c>
    </row>
    <row r="439" spans="1:22" s="237" customFormat="1" ht="21" customHeight="1">
      <c r="A439" s="518"/>
      <c r="B439" s="366"/>
      <c r="C439" s="381"/>
      <c r="D439" s="366"/>
      <c r="E439" s="509"/>
      <c r="F439" s="509"/>
      <c r="G439" s="509"/>
      <c r="H439" s="509"/>
      <c r="I439" s="506"/>
      <c r="J439" s="506"/>
      <c r="K439" s="506"/>
      <c r="L439" s="506"/>
      <c r="M439" s="506"/>
      <c r="N439" s="506"/>
      <c r="O439" s="506"/>
      <c r="P439" s="506"/>
      <c r="Q439" s="523"/>
      <c r="R439" s="556"/>
      <c r="S439" s="559"/>
      <c r="T439" s="236" t="s">
        <v>1488</v>
      </c>
      <c r="U439" s="27" t="s">
        <v>10</v>
      </c>
    </row>
    <row r="440" spans="1:22" s="237" customFormat="1" ht="21" customHeight="1" thickBot="1">
      <c r="A440" s="529"/>
      <c r="B440" s="367"/>
      <c r="C440" s="382"/>
      <c r="D440" s="367"/>
      <c r="E440" s="511"/>
      <c r="F440" s="511"/>
      <c r="G440" s="511"/>
      <c r="H440" s="511"/>
      <c r="I440" s="512"/>
      <c r="J440" s="512"/>
      <c r="K440" s="512"/>
      <c r="L440" s="512"/>
      <c r="M440" s="512"/>
      <c r="N440" s="512"/>
      <c r="O440" s="512"/>
      <c r="P440" s="512"/>
      <c r="Q440" s="524"/>
      <c r="R440" s="557"/>
      <c r="S440" s="560"/>
      <c r="T440" s="238" t="s">
        <v>1489</v>
      </c>
      <c r="U440" s="28" t="s">
        <v>56</v>
      </c>
    </row>
    <row r="441" spans="1:22" s="4" customFormat="1" ht="23.25" customHeight="1">
      <c r="A441" s="564" t="s">
        <v>1490</v>
      </c>
      <c r="B441" s="542"/>
      <c r="C441" s="542"/>
      <c r="D441" s="542"/>
      <c r="E441" s="227"/>
      <c r="F441" s="227"/>
      <c r="G441" s="227"/>
      <c r="H441" s="227"/>
      <c r="I441" s="227"/>
      <c r="J441" s="227"/>
      <c r="K441" s="227"/>
      <c r="L441" s="227"/>
      <c r="M441" s="227"/>
      <c r="N441" s="227"/>
      <c r="O441" s="227"/>
      <c r="P441" s="227"/>
      <c r="Q441" s="228"/>
      <c r="R441" s="232"/>
      <c r="S441" s="228"/>
      <c r="T441" s="227"/>
      <c r="U441" s="240"/>
    </row>
    <row r="442" spans="1:22" s="4" customFormat="1" ht="23.25" customHeight="1">
      <c r="A442" s="338" t="s">
        <v>39</v>
      </c>
      <c r="B442" s="328" t="s">
        <v>91</v>
      </c>
      <c r="C442" s="327" t="s">
        <v>37</v>
      </c>
      <c r="D442" s="327" t="s">
        <v>38</v>
      </c>
      <c r="E442" s="327" t="s">
        <v>1491</v>
      </c>
      <c r="F442" s="332" t="s">
        <v>1492</v>
      </c>
      <c r="G442" s="332" t="s">
        <v>1493</v>
      </c>
      <c r="H442" s="332" t="s">
        <v>1494</v>
      </c>
      <c r="I442" s="332"/>
      <c r="J442" s="332"/>
      <c r="K442" s="332"/>
      <c r="L442" s="332"/>
      <c r="M442" s="332"/>
      <c r="N442" s="332"/>
      <c r="O442" s="332"/>
      <c r="P442" s="327" t="s">
        <v>7</v>
      </c>
      <c r="Q442" s="513" t="s">
        <v>995</v>
      </c>
      <c r="R442" s="585" t="s">
        <v>7</v>
      </c>
      <c r="S442" s="587" t="s">
        <v>7</v>
      </c>
      <c r="T442" s="327" t="s">
        <v>1495</v>
      </c>
      <c r="U442" s="313" t="s">
        <v>116</v>
      </c>
    </row>
    <row r="443" spans="1:22" s="4" customFormat="1" ht="23.25" customHeight="1">
      <c r="A443" s="338"/>
      <c r="B443" s="425"/>
      <c r="C443" s="327"/>
      <c r="D443" s="562"/>
      <c r="E443" s="562"/>
      <c r="F443" s="563"/>
      <c r="G443" s="563"/>
      <c r="H443" s="563"/>
      <c r="I443" s="563"/>
      <c r="J443" s="563"/>
      <c r="K443" s="563"/>
      <c r="L443" s="563"/>
      <c r="M443" s="563"/>
      <c r="N443" s="563"/>
      <c r="O443" s="563"/>
      <c r="P443" s="562"/>
      <c r="Q443" s="514"/>
      <c r="R443" s="586"/>
      <c r="S443" s="588"/>
      <c r="T443" s="562"/>
      <c r="U443" s="575"/>
    </row>
    <row r="444" spans="1:22" s="244" customFormat="1" ht="37.5" customHeight="1">
      <c r="A444" s="576" t="s">
        <v>1496</v>
      </c>
      <c r="B444" s="579" t="s">
        <v>1497</v>
      </c>
      <c r="C444" s="565"/>
      <c r="D444" s="579" t="s">
        <v>1498</v>
      </c>
      <c r="E444" s="582"/>
      <c r="F444" s="582"/>
      <c r="G444" s="582"/>
      <c r="H444" s="582"/>
      <c r="I444" s="241"/>
      <c r="J444" s="241"/>
      <c r="K444" s="241"/>
      <c r="L444" s="241"/>
      <c r="M444" s="241"/>
      <c r="N444" s="241"/>
      <c r="O444" s="241"/>
      <c r="P444" s="565">
        <f>SUM(E444:H444)</f>
        <v>0</v>
      </c>
      <c r="Q444" s="568">
        <v>6.95</v>
      </c>
      <c r="R444" s="555">
        <v>0.8</v>
      </c>
      <c r="S444" s="571">
        <f>+P444*Q444*(1-R444)</f>
        <v>0</v>
      </c>
      <c r="T444" s="242" t="s">
        <v>1499</v>
      </c>
      <c r="U444" s="243">
        <v>8</v>
      </c>
      <c r="V444" s="574"/>
    </row>
    <row r="445" spans="1:22" s="4" customFormat="1" ht="37.5" customHeight="1">
      <c r="A445" s="577"/>
      <c r="B445" s="580"/>
      <c r="C445" s="566"/>
      <c r="D445" s="580"/>
      <c r="E445" s="583"/>
      <c r="F445" s="583"/>
      <c r="G445" s="583"/>
      <c r="H445" s="583"/>
      <c r="I445" s="245"/>
      <c r="J445" s="245"/>
      <c r="K445" s="245"/>
      <c r="L445" s="245"/>
      <c r="M445" s="245"/>
      <c r="N445" s="245"/>
      <c r="O445" s="245"/>
      <c r="P445" s="566"/>
      <c r="Q445" s="569"/>
      <c r="R445" s="556"/>
      <c r="S445" s="572"/>
      <c r="T445" s="242" t="s">
        <v>1500</v>
      </c>
      <c r="U445" s="243">
        <v>10</v>
      </c>
      <c r="V445" s="574"/>
    </row>
    <row r="446" spans="1:22" s="4" customFormat="1" ht="37.5" customHeight="1">
      <c r="A446" s="577"/>
      <c r="B446" s="580"/>
      <c r="C446" s="566"/>
      <c r="D446" s="580"/>
      <c r="E446" s="583"/>
      <c r="F446" s="583"/>
      <c r="G446" s="583"/>
      <c r="H446" s="583"/>
      <c r="I446" s="245"/>
      <c r="J446" s="245"/>
      <c r="K446" s="245"/>
      <c r="L446" s="245"/>
      <c r="M446" s="245"/>
      <c r="N446" s="245"/>
      <c r="O446" s="245"/>
      <c r="P446" s="566"/>
      <c r="Q446" s="569"/>
      <c r="R446" s="556"/>
      <c r="S446" s="572"/>
      <c r="T446" s="242" t="s">
        <v>1501</v>
      </c>
      <c r="U446" s="243">
        <v>12</v>
      </c>
      <c r="V446" s="574"/>
    </row>
    <row r="447" spans="1:22" s="4" customFormat="1" ht="37.5" customHeight="1" thickBot="1">
      <c r="A447" s="578"/>
      <c r="B447" s="581"/>
      <c r="C447" s="567"/>
      <c r="D447" s="581"/>
      <c r="E447" s="584"/>
      <c r="F447" s="584"/>
      <c r="G447" s="584"/>
      <c r="H447" s="584"/>
      <c r="I447" s="246"/>
      <c r="J447" s="246"/>
      <c r="K447" s="246"/>
      <c r="L447" s="246"/>
      <c r="M447" s="246"/>
      <c r="N447" s="246"/>
      <c r="O447" s="246"/>
      <c r="P447" s="567"/>
      <c r="Q447" s="570"/>
      <c r="R447" s="557"/>
      <c r="S447" s="573"/>
      <c r="T447" s="247" t="s">
        <v>1502</v>
      </c>
      <c r="U447" s="248">
        <v>14</v>
      </c>
      <c r="V447" s="574"/>
    </row>
    <row r="448" spans="1:22" s="244" customFormat="1" ht="37.5" customHeight="1">
      <c r="A448" s="576" t="s">
        <v>1503</v>
      </c>
      <c r="B448" s="579" t="s">
        <v>1504</v>
      </c>
      <c r="C448" s="565"/>
      <c r="D448" s="579" t="s">
        <v>1498</v>
      </c>
      <c r="E448" s="582"/>
      <c r="F448" s="582"/>
      <c r="G448" s="582"/>
      <c r="H448" s="582"/>
      <c r="I448" s="241"/>
      <c r="J448" s="241"/>
      <c r="K448" s="241"/>
      <c r="L448" s="241"/>
      <c r="M448" s="241"/>
      <c r="N448" s="241"/>
      <c r="O448" s="241"/>
      <c r="P448" s="565">
        <f>SUM(E448:H448)</f>
        <v>0</v>
      </c>
      <c r="Q448" s="568">
        <v>6.95</v>
      </c>
      <c r="R448" s="555">
        <v>0.8</v>
      </c>
      <c r="S448" s="571">
        <f>+P448*Q448*(1-R448)</f>
        <v>0</v>
      </c>
      <c r="T448" s="242" t="s">
        <v>1505</v>
      </c>
      <c r="U448" s="243">
        <v>8</v>
      </c>
      <c r="V448" s="574"/>
    </row>
    <row r="449" spans="1:22" s="4" customFormat="1" ht="37.5" customHeight="1">
      <c r="A449" s="577"/>
      <c r="B449" s="580"/>
      <c r="C449" s="566"/>
      <c r="D449" s="580"/>
      <c r="E449" s="583"/>
      <c r="F449" s="583"/>
      <c r="G449" s="583"/>
      <c r="H449" s="583"/>
      <c r="I449" s="245"/>
      <c r="J449" s="245"/>
      <c r="K449" s="245"/>
      <c r="L449" s="245"/>
      <c r="M449" s="245"/>
      <c r="N449" s="245"/>
      <c r="O449" s="245"/>
      <c r="P449" s="566"/>
      <c r="Q449" s="569"/>
      <c r="R449" s="556"/>
      <c r="S449" s="572"/>
      <c r="T449" s="242" t="s">
        <v>1506</v>
      </c>
      <c r="U449" s="243">
        <v>10</v>
      </c>
      <c r="V449" s="574"/>
    </row>
    <row r="450" spans="1:22" s="4" customFormat="1" ht="37.5" customHeight="1">
      <c r="A450" s="577"/>
      <c r="B450" s="580"/>
      <c r="C450" s="566"/>
      <c r="D450" s="580"/>
      <c r="E450" s="583"/>
      <c r="F450" s="583"/>
      <c r="G450" s="583"/>
      <c r="H450" s="583"/>
      <c r="I450" s="245"/>
      <c r="J450" s="245"/>
      <c r="K450" s="245"/>
      <c r="L450" s="245"/>
      <c r="M450" s="245"/>
      <c r="N450" s="245"/>
      <c r="O450" s="245"/>
      <c r="P450" s="566"/>
      <c r="Q450" s="569"/>
      <c r="R450" s="556"/>
      <c r="S450" s="572"/>
      <c r="T450" s="242" t="s">
        <v>1507</v>
      </c>
      <c r="U450" s="243">
        <v>12</v>
      </c>
      <c r="V450" s="574"/>
    </row>
    <row r="451" spans="1:22" s="4" customFormat="1" ht="37.5" customHeight="1" thickBot="1">
      <c r="A451" s="578"/>
      <c r="B451" s="581"/>
      <c r="C451" s="567"/>
      <c r="D451" s="581"/>
      <c r="E451" s="584"/>
      <c r="F451" s="584"/>
      <c r="G451" s="584"/>
      <c r="H451" s="584"/>
      <c r="I451" s="246"/>
      <c r="J451" s="246"/>
      <c r="K451" s="246"/>
      <c r="L451" s="246"/>
      <c r="M451" s="246"/>
      <c r="N451" s="246"/>
      <c r="O451" s="246"/>
      <c r="P451" s="567"/>
      <c r="Q451" s="570"/>
      <c r="R451" s="557"/>
      <c r="S451" s="573"/>
      <c r="T451" s="247" t="s">
        <v>1508</v>
      </c>
      <c r="U451" s="248">
        <v>14</v>
      </c>
      <c r="V451" s="574"/>
    </row>
    <row r="452" spans="1:22" s="244" customFormat="1" ht="37.5" customHeight="1">
      <c r="A452" s="576" t="s">
        <v>1509</v>
      </c>
      <c r="B452" s="579" t="s">
        <v>1510</v>
      </c>
      <c r="C452" s="565"/>
      <c r="D452" s="579" t="s">
        <v>1498</v>
      </c>
      <c r="E452" s="589"/>
      <c r="F452" s="589"/>
      <c r="G452" s="589"/>
      <c r="H452" s="589"/>
      <c r="I452" s="241"/>
      <c r="J452" s="241"/>
      <c r="K452" s="241"/>
      <c r="L452" s="241"/>
      <c r="M452" s="241"/>
      <c r="N452" s="241"/>
      <c r="O452" s="241"/>
      <c r="P452" s="565">
        <f>SUM(E452:H452)</f>
        <v>0</v>
      </c>
      <c r="Q452" s="568">
        <v>6.95</v>
      </c>
      <c r="R452" s="555">
        <v>0.8</v>
      </c>
      <c r="S452" s="571">
        <f>+P452*Q452*(1-R452)</f>
        <v>0</v>
      </c>
      <c r="T452" s="242" t="s">
        <v>1511</v>
      </c>
      <c r="U452" s="243">
        <v>8</v>
      </c>
      <c r="V452" s="574"/>
    </row>
    <row r="453" spans="1:22" s="4" customFormat="1" ht="37.5" customHeight="1">
      <c r="A453" s="577"/>
      <c r="B453" s="580"/>
      <c r="C453" s="566"/>
      <c r="D453" s="580"/>
      <c r="E453" s="583"/>
      <c r="F453" s="583"/>
      <c r="G453" s="583"/>
      <c r="H453" s="583"/>
      <c r="I453" s="245"/>
      <c r="J453" s="245"/>
      <c r="K453" s="245"/>
      <c r="L453" s="245"/>
      <c r="M453" s="245"/>
      <c r="N453" s="245"/>
      <c r="O453" s="245"/>
      <c r="P453" s="566"/>
      <c r="Q453" s="569"/>
      <c r="R453" s="556"/>
      <c r="S453" s="572"/>
      <c r="T453" s="242" t="s">
        <v>1512</v>
      </c>
      <c r="U453" s="243">
        <v>10</v>
      </c>
      <c r="V453" s="574"/>
    </row>
    <row r="454" spans="1:22" s="4" customFormat="1" ht="37.5" customHeight="1">
      <c r="A454" s="577"/>
      <c r="B454" s="580"/>
      <c r="C454" s="566"/>
      <c r="D454" s="580"/>
      <c r="E454" s="583"/>
      <c r="F454" s="583"/>
      <c r="G454" s="583"/>
      <c r="H454" s="583"/>
      <c r="I454" s="245"/>
      <c r="J454" s="245"/>
      <c r="K454" s="245"/>
      <c r="L454" s="245"/>
      <c r="M454" s="245"/>
      <c r="N454" s="245"/>
      <c r="O454" s="245"/>
      <c r="P454" s="566"/>
      <c r="Q454" s="569"/>
      <c r="R454" s="556"/>
      <c r="S454" s="572"/>
      <c r="T454" s="242" t="s">
        <v>1513</v>
      </c>
      <c r="U454" s="243">
        <v>12</v>
      </c>
      <c r="V454" s="574"/>
    </row>
    <row r="455" spans="1:22" s="4" customFormat="1" ht="37.5" customHeight="1" thickBot="1">
      <c r="A455" s="578"/>
      <c r="B455" s="581"/>
      <c r="C455" s="567"/>
      <c r="D455" s="581"/>
      <c r="E455" s="584"/>
      <c r="F455" s="584"/>
      <c r="G455" s="584"/>
      <c r="H455" s="584"/>
      <c r="I455" s="246"/>
      <c r="J455" s="246"/>
      <c r="K455" s="246"/>
      <c r="L455" s="246"/>
      <c r="M455" s="246"/>
      <c r="N455" s="246"/>
      <c r="O455" s="246"/>
      <c r="P455" s="567"/>
      <c r="Q455" s="570"/>
      <c r="R455" s="557"/>
      <c r="S455" s="573"/>
      <c r="T455" s="247" t="s">
        <v>1514</v>
      </c>
      <c r="U455" s="248">
        <v>14</v>
      </c>
      <c r="V455" s="574"/>
    </row>
    <row r="456" spans="1:22" s="244" customFormat="1" ht="37.5" customHeight="1">
      <c r="A456" s="576" t="s">
        <v>1515</v>
      </c>
      <c r="B456" s="579" t="s">
        <v>1516</v>
      </c>
      <c r="C456" s="565"/>
      <c r="D456" s="579" t="s">
        <v>1498</v>
      </c>
      <c r="E456" s="582"/>
      <c r="F456" s="582"/>
      <c r="G456" s="582"/>
      <c r="H456" s="582"/>
      <c r="I456" s="241"/>
      <c r="J456" s="241"/>
      <c r="K456" s="241"/>
      <c r="L456" s="241"/>
      <c r="M456" s="241"/>
      <c r="N456" s="241"/>
      <c r="O456" s="241"/>
      <c r="P456" s="565">
        <f>SUM(E456:H456)</f>
        <v>0</v>
      </c>
      <c r="Q456" s="568">
        <v>6.95</v>
      </c>
      <c r="R456" s="555">
        <v>0.8</v>
      </c>
      <c r="S456" s="571">
        <f>+P456*Q456*(1-R456)</f>
        <v>0</v>
      </c>
      <c r="T456" s="242" t="s">
        <v>1517</v>
      </c>
      <c r="U456" s="243">
        <v>8</v>
      </c>
    </row>
    <row r="457" spans="1:22" s="4" customFormat="1" ht="37.5" customHeight="1">
      <c r="A457" s="577"/>
      <c r="B457" s="580"/>
      <c r="C457" s="566"/>
      <c r="D457" s="580"/>
      <c r="E457" s="583"/>
      <c r="F457" s="583"/>
      <c r="G457" s="583"/>
      <c r="H457" s="583"/>
      <c r="I457" s="245"/>
      <c r="J457" s="245"/>
      <c r="K457" s="245"/>
      <c r="L457" s="245"/>
      <c r="M457" s="245"/>
      <c r="N457" s="245"/>
      <c r="O457" s="245"/>
      <c r="P457" s="566"/>
      <c r="Q457" s="569"/>
      <c r="R457" s="556"/>
      <c r="S457" s="572"/>
      <c r="T457" s="242" t="s">
        <v>1518</v>
      </c>
      <c r="U457" s="243">
        <v>10</v>
      </c>
    </row>
    <row r="458" spans="1:22" s="4" customFormat="1" ht="37.5" customHeight="1">
      <c r="A458" s="577"/>
      <c r="B458" s="580"/>
      <c r="C458" s="566"/>
      <c r="D458" s="580"/>
      <c r="E458" s="583"/>
      <c r="F458" s="583"/>
      <c r="G458" s="583"/>
      <c r="H458" s="583"/>
      <c r="I458" s="245"/>
      <c r="J458" s="245"/>
      <c r="K458" s="245"/>
      <c r="L458" s="245"/>
      <c r="M458" s="245"/>
      <c r="N458" s="245"/>
      <c r="O458" s="245"/>
      <c r="P458" s="566"/>
      <c r="Q458" s="569"/>
      <c r="R458" s="556"/>
      <c r="S458" s="572"/>
      <c r="T458" s="242" t="s">
        <v>1519</v>
      </c>
      <c r="U458" s="243">
        <v>12</v>
      </c>
    </row>
    <row r="459" spans="1:22" s="4" customFormat="1" ht="37.5" customHeight="1" thickBot="1">
      <c r="A459" s="578"/>
      <c r="B459" s="581"/>
      <c r="C459" s="567"/>
      <c r="D459" s="581"/>
      <c r="E459" s="584"/>
      <c r="F459" s="584"/>
      <c r="G459" s="584"/>
      <c r="H459" s="584"/>
      <c r="I459" s="246"/>
      <c r="J459" s="246"/>
      <c r="K459" s="246"/>
      <c r="L459" s="246"/>
      <c r="M459" s="246"/>
      <c r="N459" s="246"/>
      <c r="O459" s="246"/>
      <c r="P459" s="567"/>
      <c r="Q459" s="570"/>
      <c r="R459" s="557"/>
      <c r="S459" s="573"/>
      <c r="T459" s="247" t="s">
        <v>1520</v>
      </c>
      <c r="U459" s="248">
        <v>14</v>
      </c>
    </row>
    <row r="460" spans="1:22" s="244" customFormat="1" ht="37.5" customHeight="1">
      <c r="A460" s="576" t="s">
        <v>1521</v>
      </c>
      <c r="B460" s="579" t="s">
        <v>1522</v>
      </c>
      <c r="C460" s="565"/>
      <c r="D460" s="579" t="s">
        <v>1498</v>
      </c>
      <c r="E460" s="582"/>
      <c r="F460" s="582"/>
      <c r="G460" s="582"/>
      <c r="H460" s="582"/>
      <c r="I460" s="241"/>
      <c r="J460" s="241"/>
      <c r="K460" s="241"/>
      <c r="L460" s="241"/>
      <c r="M460" s="241"/>
      <c r="N460" s="241"/>
      <c r="O460" s="241"/>
      <c r="P460" s="565">
        <f>SUM(E460:H460)</f>
        <v>0</v>
      </c>
      <c r="Q460" s="568">
        <v>6.95</v>
      </c>
      <c r="R460" s="555">
        <v>0.8</v>
      </c>
      <c r="S460" s="571">
        <f>+P460*Q460*(1-R460)</f>
        <v>0</v>
      </c>
      <c r="T460" s="242" t="s">
        <v>1523</v>
      </c>
      <c r="U460" s="243">
        <v>8</v>
      </c>
    </row>
    <row r="461" spans="1:22" s="4" customFormat="1" ht="37.5" customHeight="1">
      <c r="A461" s="577"/>
      <c r="B461" s="580"/>
      <c r="C461" s="566"/>
      <c r="D461" s="580"/>
      <c r="E461" s="583"/>
      <c r="F461" s="583"/>
      <c r="G461" s="583"/>
      <c r="H461" s="583"/>
      <c r="I461" s="245"/>
      <c r="J461" s="245"/>
      <c r="K461" s="245"/>
      <c r="L461" s="245"/>
      <c r="M461" s="245"/>
      <c r="N461" s="245"/>
      <c r="O461" s="245"/>
      <c r="P461" s="566"/>
      <c r="Q461" s="569"/>
      <c r="R461" s="556"/>
      <c r="S461" s="572"/>
      <c r="T461" s="242" t="s">
        <v>1524</v>
      </c>
      <c r="U461" s="243">
        <v>10</v>
      </c>
    </row>
    <row r="462" spans="1:22" s="4" customFormat="1" ht="37.5" customHeight="1">
      <c r="A462" s="577"/>
      <c r="B462" s="580"/>
      <c r="C462" s="566"/>
      <c r="D462" s="580"/>
      <c r="E462" s="583"/>
      <c r="F462" s="583"/>
      <c r="G462" s="583"/>
      <c r="H462" s="583"/>
      <c r="I462" s="245"/>
      <c r="J462" s="245"/>
      <c r="K462" s="245"/>
      <c r="L462" s="245"/>
      <c r="M462" s="245"/>
      <c r="N462" s="245"/>
      <c r="O462" s="245"/>
      <c r="P462" s="566"/>
      <c r="Q462" s="569"/>
      <c r="R462" s="556"/>
      <c r="S462" s="572"/>
      <c r="T462" s="242" t="s">
        <v>1525</v>
      </c>
      <c r="U462" s="243">
        <v>12</v>
      </c>
    </row>
    <row r="463" spans="1:22" s="4" customFormat="1" ht="37.5" customHeight="1" thickBot="1">
      <c r="A463" s="578"/>
      <c r="B463" s="581"/>
      <c r="C463" s="567"/>
      <c r="D463" s="581"/>
      <c r="E463" s="584"/>
      <c r="F463" s="584"/>
      <c r="G463" s="584"/>
      <c r="H463" s="584"/>
      <c r="I463" s="246"/>
      <c r="J463" s="246"/>
      <c r="K463" s="246"/>
      <c r="L463" s="246"/>
      <c r="M463" s="246"/>
      <c r="N463" s="246"/>
      <c r="O463" s="246"/>
      <c r="P463" s="567"/>
      <c r="Q463" s="570"/>
      <c r="R463" s="557"/>
      <c r="S463" s="573"/>
      <c r="T463" s="247" t="s">
        <v>1526</v>
      </c>
      <c r="U463" s="248">
        <v>14</v>
      </c>
    </row>
    <row r="464" spans="1:22" s="4" customFormat="1" ht="22.5" customHeight="1" thickBot="1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249">
        <f>SUM(P13:P463)</f>
        <v>21083</v>
      </c>
      <c r="Q464" s="113"/>
      <c r="R464" s="250"/>
      <c r="S464" s="251">
        <f>SUM(S13:S463)</f>
        <v>82879.819999999978</v>
      </c>
      <c r="T464" s="26"/>
      <c r="U464" s="26"/>
    </row>
    <row r="465" spans="17:21" s="4" customFormat="1">
      <c r="Q465" s="122"/>
      <c r="R465" s="144"/>
      <c r="S465" s="122"/>
      <c r="T465" s="252"/>
      <c r="U465" s="252"/>
    </row>
    <row r="466" spans="17:21" s="4" customFormat="1">
      <c r="Q466" s="122"/>
      <c r="R466" s="144"/>
      <c r="S466" s="122"/>
      <c r="T466" s="252"/>
      <c r="U466" s="252"/>
    </row>
  </sheetData>
  <mergeCells count="1493">
    <mergeCell ref="S460:S463"/>
    <mergeCell ref="S456:S459"/>
    <mergeCell ref="A460:A463"/>
    <mergeCell ref="B460:B463"/>
    <mergeCell ref="C460:C463"/>
    <mergeCell ref="D460:D463"/>
    <mergeCell ref="E460:E463"/>
    <mergeCell ref="F460:F463"/>
    <mergeCell ref="G460:G463"/>
    <mergeCell ref="H460:H463"/>
    <mergeCell ref="P460:P463"/>
    <mergeCell ref="G456:G459"/>
    <mergeCell ref="H456:H459"/>
    <mergeCell ref="P456:P459"/>
    <mergeCell ref="Q456:Q459"/>
    <mergeCell ref="R456:R459"/>
    <mergeCell ref="A456:A459"/>
    <mergeCell ref="B456:B459"/>
    <mergeCell ref="C456:C459"/>
    <mergeCell ref="D456:D459"/>
    <mergeCell ref="E456:E459"/>
    <mergeCell ref="F456:F459"/>
    <mergeCell ref="B452:B455"/>
    <mergeCell ref="C452:C455"/>
    <mergeCell ref="D452:D455"/>
    <mergeCell ref="E452:E455"/>
    <mergeCell ref="F452:F455"/>
    <mergeCell ref="G448:G451"/>
    <mergeCell ref="H448:H451"/>
    <mergeCell ref="P448:P451"/>
    <mergeCell ref="Q448:Q451"/>
    <mergeCell ref="R448:R451"/>
    <mergeCell ref="A448:A451"/>
    <mergeCell ref="B448:B451"/>
    <mergeCell ref="C448:C451"/>
    <mergeCell ref="D448:D451"/>
    <mergeCell ref="E448:E451"/>
    <mergeCell ref="F448:F451"/>
    <mergeCell ref="Q460:Q463"/>
    <mergeCell ref="R460:R463"/>
    <mergeCell ref="F437:F440"/>
    <mergeCell ref="S444:S447"/>
    <mergeCell ref="V444:V455"/>
    <mergeCell ref="S448:S451"/>
    <mergeCell ref="S452:S455"/>
    <mergeCell ref="T442:T443"/>
    <mergeCell ref="U442:U443"/>
    <mergeCell ref="A444:A447"/>
    <mergeCell ref="B444:B447"/>
    <mergeCell ref="C444:C447"/>
    <mergeCell ref="D444:D447"/>
    <mergeCell ref="E444:E447"/>
    <mergeCell ref="F444:F447"/>
    <mergeCell ref="G444:G447"/>
    <mergeCell ref="H444:H447"/>
    <mergeCell ref="O442:O443"/>
    <mergeCell ref="P442:P443"/>
    <mergeCell ref="Q442:Q443"/>
    <mergeCell ref="R442:R443"/>
    <mergeCell ref="S442:S443"/>
    <mergeCell ref="I442:I443"/>
    <mergeCell ref="J442:J443"/>
    <mergeCell ref="K442:K443"/>
    <mergeCell ref="L442:L443"/>
    <mergeCell ref="M442:M443"/>
    <mergeCell ref="N442:N443"/>
    <mergeCell ref="G452:G455"/>
    <mergeCell ref="H452:H455"/>
    <mergeCell ref="P452:P455"/>
    <mergeCell ref="Q452:Q455"/>
    <mergeCell ref="R452:R455"/>
    <mergeCell ref="A452:A455"/>
    <mergeCell ref="P444:P447"/>
    <mergeCell ref="Q444:Q447"/>
    <mergeCell ref="R444:R447"/>
    <mergeCell ref="I437:I440"/>
    <mergeCell ref="J437:J440"/>
    <mergeCell ref="K437:K440"/>
    <mergeCell ref="M432:M436"/>
    <mergeCell ref="N432:N436"/>
    <mergeCell ref="O432:O436"/>
    <mergeCell ref="P432:P436"/>
    <mergeCell ref="Q432:Q436"/>
    <mergeCell ref="G432:G436"/>
    <mergeCell ref="H432:H436"/>
    <mergeCell ref="I432:I436"/>
    <mergeCell ref="J432:J436"/>
    <mergeCell ref="K432:K436"/>
    <mergeCell ref="L432:L436"/>
    <mergeCell ref="Q437:Q440"/>
    <mergeCell ref="S432:S440"/>
    <mergeCell ref="G437:G440"/>
    <mergeCell ref="H437:H440"/>
    <mergeCell ref="Q414:Q418"/>
    <mergeCell ref="G414:G418"/>
    <mergeCell ref="A442:A443"/>
    <mergeCell ref="B442:B443"/>
    <mergeCell ref="C442:C443"/>
    <mergeCell ref="D442:D443"/>
    <mergeCell ref="E442:E443"/>
    <mergeCell ref="F442:F443"/>
    <mergeCell ref="G442:G443"/>
    <mergeCell ref="H442:H443"/>
    <mergeCell ref="L437:L440"/>
    <mergeCell ref="M437:M440"/>
    <mergeCell ref="N437:N440"/>
    <mergeCell ref="O437:O440"/>
    <mergeCell ref="P437:P440"/>
    <mergeCell ref="J414:J418"/>
    <mergeCell ref="R432:R440"/>
    <mergeCell ref="I423:I427"/>
    <mergeCell ref="L419:L422"/>
    <mergeCell ref="M419:M422"/>
    <mergeCell ref="N414:N418"/>
    <mergeCell ref="O414:O418"/>
    <mergeCell ref="P414:P418"/>
    <mergeCell ref="H414:H418"/>
    <mergeCell ref="I414:I418"/>
    <mergeCell ref="A441:D441"/>
    <mergeCell ref="N419:N422"/>
    <mergeCell ref="A437:A440"/>
    <mergeCell ref="E437:E440"/>
    <mergeCell ref="R403:R404"/>
    <mergeCell ref="A403:A404"/>
    <mergeCell ref="B403:B404"/>
    <mergeCell ref="C403:C404"/>
    <mergeCell ref="D403:D404"/>
    <mergeCell ref="O419:O422"/>
    <mergeCell ref="P419:P422"/>
    <mergeCell ref="R414:R422"/>
    <mergeCell ref="S414:S422"/>
    <mergeCell ref="A419:A422"/>
    <mergeCell ref="O428:O431"/>
    <mergeCell ref="P428:P431"/>
    <mergeCell ref="Q428:Q431"/>
    <mergeCell ref="A432:A436"/>
    <mergeCell ref="B432:B440"/>
    <mergeCell ref="C432:C440"/>
    <mergeCell ref="D432:D440"/>
    <mergeCell ref="E432:E436"/>
    <mergeCell ref="F432:F436"/>
    <mergeCell ref="I428:I431"/>
    <mergeCell ref="J428:J431"/>
    <mergeCell ref="K428:K431"/>
    <mergeCell ref="L428:L431"/>
    <mergeCell ref="M428:M431"/>
    <mergeCell ref="N428:N431"/>
    <mergeCell ref="P423:P427"/>
    <mergeCell ref="Q423:Q427"/>
    <mergeCell ref="H419:H422"/>
    <mergeCell ref="I419:I422"/>
    <mergeCell ref="J419:J422"/>
    <mergeCell ref="K419:K422"/>
    <mergeCell ref="M414:M418"/>
    <mergeCell ref="L414:L418"/>
    <mergeCell ref="R423:R431"/>
    <mergeCell ref="S423:S431"/>
    <mergeCell ref="A428:A431"/>
    <mergeCell ref="E428:E431"/>
    <mergeCell ref="F428:F431"/>
    <mergeCell ref="G428:G431"/>
    <mergeCell ref="H428:H431"/>
    <mergeCell ref="J423:J427"/>
    <mergeCell ref="K423:K427"/>
    <mergeCell ref="L423:L427"/>
    <mergeCell ref="M423:M427"/>
    <mergeCell ref="N423:N427"/>
    <mergeCell ref="O423:O427"/>
    <mergeCell ref="Q419:Q422"/>
    <mergeCell ref="A423:A427"/>
    <mergeCell ref="B423:B431"/>
    <mergeCell ref="C423:C431"/>
    <mergeCell ref="D423:D431"/>
    <mergeCell ref="E423:E427"/>
    <mergeCell ref="F423:F427"/>
    <mergeCell ref="G423:G427"/>
    <mergeCell ref="H423:H427"/>
    <mergeCell ref="T403:T404"/>
    <mergeCell ref="U403:U404"/>
    <mergeCell ref="A414:A418"/>
    <mergeCell ref="B414:B422"/>
    <mergeCell ref="C414:C422"/>
    <mergeCell ref="D414:D422"/>
    <mergeCell ref="E414:E418"/>
    <mergeCell ref="F414:F418"/>
    <mergeCell ref="J410:J413"/>
    <mergeCell ref="K410:K413"/>
    <mergeCell ref="L410:L413"/>
    <mergeCell ref="M410:M413"/>
    <mergeCell ref="N410:N413"/>
    <mergeCell ref="O410:O413"/>
    <mergeCell ref="A410:A413"/>
    <mergeCell ref="E410:E413"/>
    <mergeCell ref="F410:F413"/>
    <mergeCell ref="G410:G413"/>
    <mergeCell ref="H410:H413"/>
    <mergeCell ref="I410:I413"/>
    <mergeCell ref="E419:E422"/>
    <mergeCell ref="F419:F422"/>
    <mergeCell ref="G419:G422"/>
    <mergeCell ref="R405:R413"/>
    <mergeCell ref="S405:S413"/>
    <mergeCell ref="P410:P413"/>
    <mergeCell ref="Q410:Q413"/>
    <mergeCell ref="I405:I409"/>
    <mergeCell ref="S403:S404"/>
    <mergeCell ref="I403:I404"/>
    <mergeCell ref="J403:J404"/>
    <mergeCell ref="K414:K418"/>
    <mergeCell ref="K385:K390"/>
    <mergeCell ref="L385:L390"/>
    <mergeCell ref="M385:M390"/>
    <mergeCell ref="N385:N390"/>
    <mergeCell ref="Q403:Q404"/>
    <mergeCell ref="K403:K404"/>
    <mergeCell ref="J405:J409"/>
    <mergeCell ref="K405:K409"/>
    <mergeCell ref="L405:L409"/>
    <mergeCell ref="M405:M409"/>
    <mergeCell ref="N405:N409"/>
    <mergeCell ref="A405:A409"/>
    <mergeCell ref="B405:B413"/>
    <mergeCell ref="C405:C413"/>
    <mergeCell ref="D405:D413"/>
    <mergeCell ref="E405:E409"/>
    <mergeCell ref="F405:F409"/>
    <mergeCell ref="G405:G409"/>
    <mergeCell ref="H405:H409"/>
    <mergeCell ref="O405:O409"/>
    <mergeCell ref="P405:P409"/>
    <mergeCell ref="Q405:Q409"/>
    <mergeCell ref="L403:L404"/>
    <mergeCell ref="M403:M404"/>
    <mergeCell ref="N403:N404"/>
    <mergeCell ref="O403:O404"/>
    <mergeCell ref="P403:P404"/>
    <mergeCell ref="E403:E404"/>
    <mergeCell ref="F403:F404"/>
    <mergeCell ref="G403:G404"/>
    <mergeCell ref="H403:H404"/>
    <mergeCell ref="P380:P384"/>
    <mergeCell ref="Q380:Q384"/>
    <mergeCell ref="E396:E401"/>
    <mergeCell ref="F396:F401"/>
    <mergeCell ref="G396:G401"/>
    <mergeCell ref="A380:A384"/>
    <mergeCell ref="B380:B390"/>
    <mergeCell ref="C380:C390"/>
    <mergeCell ref="D380:D390"/>
    <mergeCell ref="E380:E384"/>
    <mergeCell ref="F380:F384"/>
    <mergeCell ref="G380:G384"/>
    <mergeCell ref="H380:H384"/>
    <mergeCell ref="I380:I384"/>
    <mergeCell ref="L391:L395"/>
    <mergeCell ref="Q396:Q401"/>
    <mergeCell ref="A402:D402"/>
    <mergeCell ref="L396:L401"/>
    <mergeCell ref="M396:M401"/>
    <mergeCell ref="N396:N401"/>
    <mergeCell ref="O396:O401"/>
    <mergeCell ref="P396:P401"/>
    <mergeCell ref="P385:P390"/>
    <mergeCell ref="Q385:Q390"/>
    <mergeCell ref="A391:A395"/>
    <mergeCell ref="B391:B401"/>
    <mergeCell ref="C391:C401"/>
    <mergeCell ref="D391:D401"/>
    <mergeCell ref="E391:E395"/>
    <mergeCell ref="F391:F395"/>
    <mergeCell ref="I385:I390"/>
    <mergeCell ref="J385:J390"/>
    <mergeCell ref="O358:O362"/>
    <mergeCell ref="L374:L379"/>
    <mergeCell ref="S391:S401"/>
    <mergeCell ref="A396:A401"/>
    <mergeCell ref="H396:H401"/>
    <mergeCell ref="I396:I401"/>
    <mergeCell ref="J396:J401"/>
    <mergeCell ref="K396:K401"/>
    <mergeCell ref="M391:M395"/>
    <mergeCell ref="N391:N395"/>
    <mergeCell ref="O391:O395"/>
    <mergeCell ref="P391:P395"/>
    <mergeCell ref="Q391:Q395"/>
    <mergeCell ref="G391:G395"/>
    <mergeCell ref="H391:H395"/>
    <mergeCell ref="I391:I395"/>
    <mergeCell ref="J391:J395"/>
    <mergeCell ref="K391:K395"/>
    <mergeCell ref="R380:R390"/>
    <mergeCell ref="S380:S390"/>
    <mergeCell ref="A385:A390"/>
    <mergeCell ref="E385:E390"/>
    <mergeCell ref="F385:F390"/>
    <mergeCell ref="G385:G390"/>
    <mergeCell ref="H385:H390"/>
    <mergeCell ref="J380:J384"/>
    <mergeCell ref="K380:K384"/>
    <mergeCell ref="L380:L384"/>
    <mergeCell ref="M380:M384"/>
    <mergeCell ref="N380:N384"/>
    <mergeCell ref="O380:O384"/>
    <mergeCell ref="R391:R401"/>
    <mergeCell ref="P358:P362"/>
    <mergeCell ref="Q358:Q362"/>
    <mergeCell ref="R369:R379"/>
    <mergeCell ref="S369:S379"/>
    <mergeCell ref="A374:A379"/>
    <mergeCell ref="O385:O390"/>
    <mergeCell ref="A369:A373"/>
    <mergeCell ref="B369:B379"/>
    <mergeCell ref="C369:C379"/>
    <mergeCell ref="D369:D379"/>
    <mergeCell ref="E369:E373"/>
    <mergeCell ref="F369:F373"/>
    <mergeCell ref="I363:I368"/>
    <mergeCell ref="J363:J368"/>
    <mergeCell ref="K363:K368"/>
    <mergeCell ref="L363:L368"/>
    <mergeCell ref="M363:M368"/>
    <mergeCell ref="N363:N368"/>
    <mergeCell ref="R358:R368"/>
    <mergeCell ref="S358:S368"/>
    <mergeCell ref="A363:A368"/>
    <mergeCell ref="L369:L373"/>
    <mergeCell ref="Q374:Q379"/>
    <mergeCell ref="E363:E368"/>
    <mergeCell ref="F363:F368"/>
    <mergeCell ref="G363:G368"/>
    <mergeCell ref="H363:H368"/>
    <mergeCell ref="J358:J362"/>
    <mergeCell ref="K358:K362"/>
    <mergeCell ref="L358:L362"/>
    <mergeCell ref="M358:M362"/>
    <mergeCell ref="N358:N362"/>
    <mergeCell ref="E374:E379"/>
    <mergeCell ref="F374:F379"/>
    <mergeCell ref="G374:G379"/>
    <mergeCell ref="H374:H379"/>
    <mergeCell ref="I374:I379"/>
    <mergeCell ref="J374:J379"/>
    <mergeCell ref="K374:K379"/>
    <mergeCell ref="M369:M373"/>
    <mergeCell ref="N369:N373"/>
    <mergeCell ref="O369:O373"/>
    <mergeCell ref="P369:P373"/>
    <mergeCell ref="Q369:Q373"/>
    <mergeCell ref="G369:G373"/>
    <mergeCell ref="H369:H373"/>
    <mergeCell ref="I369:I373"/>
    <mergeCell ref="J369:J373"/>
    <mergeCell ref="K369:K373"/>
    <mergeCell ref="M374:M379"/>
    <mergeCell ref="N374:N379"/>
    <mergeCell ref="O374:O379"/>
    <mergeCell ref="P374:P379"/>
    <mergeCell ref="Q352:Q357"/>
    <mergeCell ref="A358:A362"/>
    <mergeCell ref="B358:B368"/>
    <mergeCell ref="C358:C368"/>
    <mergeCell ref="D358:D368"/>
    <mergeCell ref="E358:E362"/>
    <mergeCell ref="F358:F362"/>
    <mergeCell ref="G358:G362"/>
    <mergeCell ref="H358:H362"/>
    <mergeCell ref="I358:I362"/>
    <mergeCell ref="P352:P357"/>
    <mergeCell ref="R347:R357"/>
    <mergeCell ref="S347:S357"/>
    <mergeCell ref="A352:A357"/>
    <mergeCell ref="O363:O368"/>
    <mergeCell ref="P363:P368"/>
    <mergeCell ref="Q363:Q368"/>
    <mergeCell ref="F352:F357"/>
    <mergeCell ref="G352:G357"/>
    <mergeCell ref="H352:H357"/>
    <mergeCell ref="I352:I357"/>
    <mergeCell ref="J352:J357"/>
    <mergeCell ref="K352:K357"/>
    <mergeCell ref="M347:M351"/>
    <mergeCell ref="N347:N351"/>
    <mergeCell ref="O347:O351"/>
    <mergeCell ref="L352:L357"/>
    <mergeCell ref="M352:M357"/>
    <mergeCell ref="N352:N357"/>
    <mergeCell ref="O352:O357"/>
    <mergeCell ref="P347:P351"/>
    <mergeCell ref="Q347:Q351"/>
    <mergeCell ref="M330:M335"/>
    <mergeCell ref="N330:N335"/>
    <mergeCell ref="G347:G351"/>
    <mergeCell ref="H347:H351"/>
    <mergeCell ref="I347:I351"/>
    <mergeCell ref="J347:J351"/>
    <mergeCell ref="K347:K351"/>
    <mergeCell ref="L347:L351"/>
    <mergeCell ref="F330:F335"/>
    <mergeCell ref="G330:G335"/>
    <mergeCell ref="H330:H335"/>
    <mergeCell ref="I330:I335"/>
    <mergeCell ref="J330:J335"/>
    <mergeCell ref="P336:P340"/>
    <mergeCell ref="Q336:Q340"/>
    <mergeCell ref="R336:R346"/>
    <mergeCell ref="S336:S346"/>
    <mergeCell ref="P341:P346"/>
    <mergeCell ref="Q341:Q346"/>
    <mergeCell ref="I336:I340"/>
    <mergeCell ref="J336:J340"/>
    <mergeCell ref="K336:K340"/>
    <mergeCell ref="L336:L340"/>
    <mergeCell ref="M336:M340"/>
    <mergeCell ref="N336:N340"/>
    <mergeCell ref="O336:O340"/>
    <mergeCell ref="F325:F329"/>
    <mergeCell ref="G325:G329"/>
    <mergeCell ref="Q330:Q335"/>
    <mergeCell ref="A347:A351"/>
    <mergeCell ref="B347:B357"/>
    <mergeCell ref="C347:C357"/>
    <mergeCell ref="D347:D357"/>
    <mergeCell ref="E347:E351"/>
    <mergeCell ref="F347:F351"/>
    <mergeCell ref="J341:J346"/>
    <mergeCell ref="K341:K346"/>
    <mergeCell ref="L341:L346"/>
    <mergeCell ref="M341:M346"/>
    <mergeCell ref="N341:N346"/>
    <mergeCell ref="O341:O346"/>
    <mergeCell ref="A341:A346"/>
    <mergeCell ref="E341:E346"/>
    <mergeCell ref="F341:F346"/>
    <mergeCell ref="G341:G346"/>
    <mergeCell ref="H341:H346"/>
    <mergeCell ref="I341:I346"/>
    <mergeCell ref="E352:E357"/>
    <mergeCell ref="A336:A340"/>
    <mergeCell ref="B336:B346"/>
    <mergeCell ref="C336:C346"/>
    <mergeCell ref="D336:D346"/>
    <mergeCell ref="E336:E340"/>
    <mergeCell ref="F336:F340"/>
    <mergeCell ref="G336:G340"/>
    <mergeCell ref="H336:H340"/>
    <mergeCell ref="K330:K335"/>
    <mergeCell ref="L330:L335"/>
    <mergeCell ref="R323:R324"/>
    <mergeCell ref="S323:S324"/>
    <mergeCell ref="T323:T324"/>
    <mergeCell ref="U323:U324"/>
    <mergeCell ref="A325:A329"/>
    <mergeCell ref="B325:B335"/>
    <mergeCell ref="C325:C335"/>
    <mergeCell ref="D325:D335"/>
    <mergeCell ref="E325:E329"/>
    <mergeCell ref="L323:L324"/>
    <mergeCell ref="M323:M324"/>
    <mergeCell ref="N323:N324"/>
    <mergeCell ref="O323:O324"/>
    <mergeCell ref="P323:P324"/>
    <mergeCell ref="F323:F324"/>
    <mergeCell ref="G323:G324"/>
    <mergeCell ref="H323:H324"/>
    <mergeCell ref="I323:I324"/>
    <mergeCell ref="J323:J324"/>
    <mergeCell ref="K323:K324"/>
    <mergeCell ref="A323:A324"/>
    <mergeCell ref="B323:B324"/>
    <mergeCell ref="C323:C324"/>
    <mergeCell ref="D323:D324"/>
    <mergeCell ref="E323:E324"/>
    <mergeCell ref="O330:O335"/>
    <mergeCell ref="P330:P335"/>
    <mergeCell ref="Q325:Q329"/>
    <mergeCell ref="R325:R335"/>
    <mergeCell ref="S325:S335"/>
    <mergeCell ref="A330:A335"/>
    <mergeCell ref="E330:E335"/>
    <mergeCell ref="P311:P315"/>
    <mergeCell ref="Q311:Q315"/>
    <mergeCell ref="H325:H329"/>
    <mergeCell ref="I325:I329"/>
    <mergeCell ref="J325:J329"/>
    <mergeCell ref="K325:K329"/>
    <mergeCell ref="Q323:Q324"/>
    <mergeCell ref="G311:G315"/>
    <mergeCell ref="H311:H315"/>
    <mergeCell ref="I311:I315"/>
    <mergeCell ref="H316:H321"/>
    <mergeCell ref="J311:J315"/>
    <mergeCell ref="K311:K315"/>
    <mergeCell ref="L311:L315"/>
    <mergeCell ref="M311:M315"/>
    <mergeCell ref="N311:N315"/>
    <mergeCell ref="O311:O315"/>
    <mergeCell ref="L325:L329"/>
    <mergeCell ref="M325:M329"/>
    <mergeCell ref="N325:N329"/>
    <mergeCell ref="O325:O329"/>
    <mergeCell ref="P325:P329"/>
    <mergeCell ref="O305:O310"/>
    <mergeCell ref="P305:P310"/>
    <mergeCell ref="R300:R310"/>
    <mergeCell ref="S300:S310"/>
    <mergeCell ref="A305:A310"/>
    <mergeCell ref="O316:O321"/>
    <mergeCell ref="P316:P321"/>
    <mergeCell ref="Q316:Q321"/>
    <mergeCell ref="A322:D322"/>
    <mergeCell ref="M300:M304"/>
    <mergeCell ref="N300:N304"/>
    <mergeCell ref="O300:O304"/>
    <mergeCell ref="P300:P304"/>
    <mergeCell ref="Q300:Q304"/>
    <mergeCell ref="G300:G304"/>
    <mergeCell ref="H300:H304"/>
    <mergeCell ref="I300:I304"/>
    <mergeCell ref="J300:J304"/>
    <mergeCell ref="K300:K304"/>
    <mergeCell ref="L300:L304"/>
    <mergeCell ref="R311:R321"/>
    <mergeCell ref="S311:S321"/>
    <mergeCell ref="A316:A321"/>
    <mergeCell ref="E316:E321"/>
    <mergeCell ref="F316:F321"/>
    <mergeCell ref="G316:G321"/>
    <mergeCell ref="I316:I321"/>
    <mergeCell ref="J316:J321"/>
    <mergeCell ref="K316:K321"/>
    <mergeCell ref="L316:L321"/>
    <mergeCell ref="M316:M321"/>
    <mergeCell ref="N316:N321"/>
    <mergeCell ref="Q305:Q310"/>
    <mergeCell ref="A311:A315"/>
    <mergeCell ref="B311:B321"/>
    <mergeCell ref="C311:C321"/>
    <mergeCell ref="D311:D321"/>
    <mergeCell ref="E311:E315"/>
    <mergeCell ref="F311:F315"/>
    <mergeCell ref="O283:O288"/>
    <mergeCell ref="P283:P288"/>
    <mergeCell ref="R278:R288"/>
    <mergeCell ref="S278:S288"/>
    <mergeCell ref="A283:A288"/>
    <mergeCell ref="O294:O299"/>
    <mergeCell ref="P294:P299"/>
    <mergeCell ref="Q294:Q299"/>
    <mergeCell ref="A300:A304"/>
    <mergeCell ref="B300:B310"/>
    <mergeCell ref="C300:C310"/>
    <mergeCell ref="D300:D310"/>
    <mergeCell ref="E300:E304"/>
    <mergeCell ref="F300:F304"/>
    <mergeCell ref="I294:I299"/>
    <mergeCell ref="J294:J299"/>
    <mergeCell ref="K294:K299"/>
    <mergeCell ref="L294:L299"/>
    <mergeCell ref="M294:M299"/>
    <mergeCell ref="N294:N299"/>
    <mergeCell ref="P289:P293"/>
    <mergeCell ref="Q289:Q293"/>
    <mergeCell ref="L305:L310"/>
    <mergeCell ref="M305:M310"/>
    <mergeCell ref="N305:N310"/>
    <mergeCell ref="E305:E310"/>
    <mergeCell ref="F305:F310"/>
    <mergeCell ref="G305:G310"/>
    <mergeCell ref="H305:H310"/>
    <mergeCell ref="I305:I310"/>
    <mergeCell ref="J305:J310"/>
    <mergeCell ref="K305:K310"/>
    <mergeCell ref="G278:G282"/>
    <mergeCell ref="H278:H282"/>
    <mergeCell ref="I278:I282"/>
    <mergeCell ref="J278:J282"/>
    <mergeCell ref="K278:K282"/>
    <mergeCell ref="L278:L282"/>
    <mergeCell ref="R289:R299"/>
    <mergeCell ref="S289:S299"/>
    <mergeCell ref="A294:A299"/>
    <mergeCell ref="E294:E299"/>
    <mergeCell ref="F294:F299"/>
    <mergeCell ref="G294:G299"/>
    <mergeCell ref="H294:H299"/>
    <mergeCell ref="J289:J293"/>
    <mergeCell ref="K289:K293"/>
    <mergeCell ref="L289:L293"/>
    <mergeCell ref="M289:M293"/>
    <mergeCell ref="N289:N293"/>
    <mergeCell ref="O289:O293"/>
    <mergeCell ref="Q283:Q288"/>
    <mergeCell ref="A289:A293"/>
    <mergeCell ref="B289:B299"/>
    <mergeCell ref="C289:C299"/>
    <mergeCell ref="D289:D299"/>
    <mergeCell ref="E289:E293"/>
    <mergeCell ref="F289:F293"/>
    <mergeCell ref="G289:G293"/>
    <mergeCell ref="H289:H293"/>
    <mergeCell ref="I289:I293"/>
    <mergeCell ref="L283:L288"/>
    <mergeCell ref="M283:M288"/>
    <mergeCell ref="N283:N288"/>
    <mergeCell ref="O272:O277"/>
    <mergeCell ref="P272:P277"/>
    <mergeCell ref="Q272:Q277"/>
    <mergeCell ref="A278:A282"/>
    <mergeCell ref="B278:B288"/>
    <mergeCell ref="C278:C288"/>
    <mergeCell ref="D278:D288"/>
    <mergeCell ref="E278:E282"/>
    <mergeCell ref="F278:F282"/>
    <mergeCell ref="I272:I277"/>
    <mergeCell ref="J272:J277"/>
    <mergeCell ref="K272:K277"/>
    <mergeCell ref="L272:L277"/>
    <mergeCell ref="M272:M277"/>
    <mergeCell ref="N272:N277"/>
    <mergeCell ref="H267:H271"/>
    <mergeCell ref="I267:I271"/>
    <mergeCell ref="L261:L266"/>
    <mergeCell ref="M261:M266"/>
    <mergeCell ref="N261:N266"/>
    <mergeCell ref="O261:O266"/>
    <mergeCell ref="P261:P266"/>
    <mergeCell ref="R256:R266"/>
    <mergeCell ref="S256:S266"/>
    <mergeCell ref="A261:A266"/>
    <mergeCell ref="E261:E266"/>
    <mergeCell ref="P267:P271"/>
    <mergeCell ref="Q267:Q271"/>
    <mergeCell ref="E283:E288"/>
    <mergeCell ref="F283:F288"/>
    <mergeCell ref="G283:G288"/>
    <mergeCell ref="H283:H288"/>
    <mergeCell ref="I283:I288"/>
    <mergeCell ref="J283:J288"/>
    <mergeCell ref="K283:K288"/>
    <mergeCell ref="M278:M282"/>
    <mergeCell ref="N278:N282"/>
    <mergeCell ref="O278:O282"/>
    <mergeCell ref="P278:P282"/>
    <mergeCell ref="Q278:Q282"/>
    <mergeCell ref="R267:R277"/>
    <mergeCell ref="H261:H266"/>
    <mergeCell ref="I261:I266"/>
    <mergeCell ref="J261:J266"/>
    <mergeCell ref="O256:O260"/>
    <mergeCell ref="P256:P260"/>
    <mergeCell ref="Q256:Q260"/>
    <mergeCell ref="G256:G260"/>
    <mergeCell ref="H256:H260"/>
    <mergeCell ref="I256:I260"/>
    <mergeCell ref="J256:J260"/>
    <mergeCell ref="K256:K260"/>
    <mergeCell ref="L256:L260"/>
    <mergeCell ref="S267:S277"/>
    <mergeCell ref="A272:A277"/>
    <mergeCell ref="E272:E277"/>
    <mergeCell ref="F272:F277"/>
    <mergeCell ref="G272:G277"/>
    <mergeCell ref="H272:H277"/>
    <mergeCell ref="J267:J271"/>
    <mergeCell ref="K267:K271"/>
    <mergeCell ref="L267:L271"/>
    <mergeCell ref="M267:M271"/>
    <mergeCell ref="N267:N271"/>
    <mergeCell ref="O267:O271"/>
    <mergeCell ref="Q261:Q266"/>
    <mergeCell ref="A267:A271"/>
    <mergeCell ref="B267:B277"/>
    <mergeCell ref="C267:C277"/>
    <mergeCell ref="D267:D277"/>
    <mergeCell ref="A256:A260"/>
    <mergeCell ref="B256:B266"/>
    <mergeCell ref="C256:C266"/>
    <mergeCell ref="E267:E271"/>
    <mergeCell ref="F267:F271"/>
    <mergeCell ref="G267:G271"/>
    <mergeCell ref="D256:D266"/>
    <mergeCell ref="E256:E260"/>
    <mergeCell ref="F256:F260"/>
    <mergeCell ref="M250:M255"/>
    <mergeCell ref="N250:N255"/>
    <mergeCell ref="O250:O255"/>
    <mergeCell ref="P250:P255"/>
    <mergeCell ref="Q250:Q255"/>
    <mergeCell ref="S245:S255"/>
    <mergeCell ref="A250:A255"/>
    <mergeCell ref="E250:E255"/>
    <mergeCell ref="F250:F255"/>
    <mergeCell ref="G250:G255"/>
    <mergeCell ref="H250:H255"/>
    <mergeCell ref="I250:I255"/>
    <mergeCell ref="J250:J255"/>
    <mergeCell ref="K250:K255"/>
    <mergeCell ref="L250:L255"/>
    <mergeCell ref="N245:N249"/>
    <mergeCell ref="O245:O249"/>
    <mergeCell ref="P245:P249"/>
    <mergeCell ref="Q245:Q249"/>
    <mergeCell ref="R245:R255"/>
    <mergeCell ref="H245:H249"/>
    <mergeCell ref="I245:I249"/>
    <mergeCell ref="J245:J249"/>
    <mergeCell ref="K245:K249"/>
    <mergeCell ref="F261:F266"/>
    <mergeCell ref="G261:G266"/>
    <mergeCell ref="K261:K266"/>
    <mergeCell ref="M256:M260"/>
    <mergeCell ref="N256:N260"/>
    <mergeCell ref="S243:S244"/>
    <mergeCell ref="T243:T244"/>
    <mergeCell ref="U243:U244"/>
    <mergeCell ref="A245:A249"/>
    <mergeCell ref="B245:B255"/>
    <mergeCell ref="C245:C255"/>
    <mergeCell ref="D245:D255"/>
    <mergeCell ref="E245:E249"/>
    <mergeCell ref="F245:F249"/>
    <mergeCell ref="G245:G249"/>
    <mergeCell ref="N243:N244"/>
    <mergeCell ref="O243:O244"/>
    <mergeCell ref="P243:P244"/>
    <mergeCell ref="Q243:Q244"/>
    <mergeCell ref="R243:R244"/>
    <mergeCell ref="H243:H244"/>
    <mergeCell ref="I243:I244"/>
    <mergeCell ref="J243:J244"/>
    <mergeCell ref="K243:K244"/>
    <mergeCell ref="L243:L244"/>
    <mergeCell ref="M243:M244"/>
    <mergeCell ref="A243:A244"/>
    <mergeCell ref="B243:B244"/>
    <mergeCell ref="C243:C244"/>
    <mergeCell ref="D243:D244"/>
    <mergeCell ref="E243:E244"/>
    <mergeCell ref="F243:F244"/>
    <mergeCell ref="G243:G244"/>
    <mergeCell ref="N236:N241"/>
    <mergeCell ref="O236:O241"/>
    <mergeCell ref="P236:P241"/>
    <mergeCell ref="A231:A235"/>
    <mergeCell ref="B231:B241"/>
    <mergeCell ref="C231:C241"/>
    <mergeCell ref="D231:D241"/>
    <mergeCell ref="E231:E235"/>
    <mergeCell ref="F231:F235"/>
    <mergeCell ref="I231:I235"/>
    <mergeCell ref="J231:J235"/>
    <mergeCell ref="K231:K235"/>
    <mergeCell ref="L231:L235"/>
    <mergeCell ref="A242:D242"/>
    <mergeCell ref="E242:Q242"/>
    <mergeCell ref="L245:L249"/>
    <mergeCell ref="M245:M249"/>
    <mergeCell ref="S231:S241"/>
    <mergeCell ref="A236:A241"/>
    <mergeCell ref="E236:E241"/>
    <mergeCell ref="F236:F241"/>
    <mergeCell ref="G236:G241"/>
    <mergeCell ref="H236:H241"/>
    <mergeCell ref="I236:I241"/>
    <mergeCell ref="J236:J241"/>
    <mergeCell ref="K236:K241"/>
    <mergeCell ref="M231:M235"/>
    <mergeCell ref="N231:N235"/>
    <mergeCell ref="O231:O235"/>
    <mergeCell ref="P231:P235"/>
    <mergeCell ref="Q231:Q235"/>
    <mergeCell ref="G231:G235"/>
    <mergeCell ref="H231:H235"/>
    <mergeCell ref="S220:S230"/>
    <mergeCell ref="A225:A230"/>
    <mergeCell ref="E225:E230"/>
    <mergeCell ref="F225:F230"/>
    <mergeCell ref="G225:G230"/>
    <mergeCell ref="H225:H230"/>
    <mergeCell ref="R231:R241"/>
    <mergeCell ref="Q236:Q241"/>
    <mergeCell ref="B220:B230"/>
    <mergeCell ref="C220:C230"/>
    <mergeCell ref="D220:D230"/>
    <mergeCell ref="E220:E224"/>
    <mergeCell ref="F220:F224"/>
    <mergeCell ref="G220:G224"/>
    <mergeCell ref="L236:L241"/>
    <mergeCell ref="M236:M241"/>
    <mergeCell ref="A220:A224"/>
    <mergeCell ref="H220:H224"/>
    <mergeCell ref="I220:I224"/>
    <mergeCell ref="L214:L219"/>
    <mergeCell ref="M214:M219"/>
    <mergeCell ref="N214:N219"/>
    <mergeCell ref="O214:O219"/>
    <mergeCell ref="P214:P219"/>
    <mergeCell ref="I225:I230"/>
    <mergeCell ref="J225:J230"/>
    <mergeCell ref="K225:K230"/>
    <mergeCell ref="L225:L230"/>
    <mergeCell ref="M225:M230"/>
    <mergeCell ref="N225:N230"/>
    <mergeCell ref="P220:P224"/>
    <mergeCell ref="R209:R219"/>
    <mergeCell ref="Q220:Q224"/>
    <mergeCell ref="O225:O230"/>
    <mergeCell ref="H214:H219"/>
    <mergeCell ref="I214:I219"/>
    <mergeCell ref="J214:J219"/>
    <mergeCell ref="K214:K219"/>
    <mergeCell ref="M209:M213"/>
    <mergeCell ref="N209:N213"/>
    <mergeCell ref="O209:O213"/>
    <mergeCell ref="P209:P213"/>
    <mergeCell ref="Q209:Q213"/>
    <mergeCell ref="G209:G213"/>
    <mergeCell ref="H209:H213"/>
    <mergeCell ref="I209:I213"/>
    <mergeCell ref="J209:J213"/>
    <mergeCell ref="K209:K213"/>
    <mergeCell ref="L209:L213"/>
    <mergeCell ref="R220:R230"/>
    <mergeCell ref="P225:P230"/>
    <mergeCell ref="Q225:Q230"/>
    <mergeCell ref="J220:J224"/>
    <mergeCell ref="K220:K224"/>
    <mergeCell ref="L220:L224"/>
    <mergeCell ref="M220:M224"/>
    <mergeCell ref="N220:N224"/>
    <mergeCell ref="O220:O224"/>
    <mergeCell ref="Q214:Q219"/>
    <mergeCell ref="P192:P197"/>
    <mergeCell ref="R187:R197"/>
    <mergeCell ref="S187:S197"/>
    <mergeCell ref="A192:A197"/>
    <mergeCell ref="O203:O208"/>
    <mergeCell ref="P203:P208"/>
    <mergeCell ref="Q203:Q208"/>
    <mergeCell ref="A209:A213"/>
    <mergeCell ref="B209:B219"/>
    <mergeCell ref="C209:C219"/>
    <mergeCell ref="D209:D219"/>
    <mergeCell ref="E209:E213"/>
    <mergeCell ref="F209:F213"/>
    <mergeCell ref="I203:I208"/>
    <mergeCell ref="J203:J208"/>
    <mergeCell ref="K203:K208"/>
    <mergeCell ref="L203:L208"/>
    <mergeCell ref="M203:M208"/>
    <mergeCell ref="N203:N208"/>
    <mergeCell ref="P198:P202"/>
    <mergeCell ref="Q198:Q202"/>
    <mergeCell ref="E214:E219"/>
    <mergeCell ref="F214:F219"/>
    <mergeCell ref="G214:G219"/>
    <mergeCell ref="S209:S219"/>
    <mergeCell ref="A214:A219"/>
    <mergeCell ref="P187:P191"/>
    <mergeCell ref="Q187:Q191"/>
    <mergeCell ref="G187:G191"/>
    <mergeCell ref="H187:H191"/>
    <mergeCell ref="I187:I191"/>
    <mergeCell ref="J187:J191"/>
    <mergeCell ref="K187:K191"/>
    <mergeCell ref="L187:L191"/>
    <mergeCell ref="R198:R208"/>
    <mergeCell ref="S198:S208"/>
    <mergeCell ref="A203:A208"/>
    <mergeCell ref="E203:E208"/>
    <mergeCell ref="F203:F208"/>
    <mergeCell ref="G203:G208"/>
    <mergeCell ref="H203:H208"/>
    <mergeCell ref="J198:J202"/>
    <mergeCell ref="K198:K202"/>
    <mergeCell ref="L198:L202"/>
    <mergeCell ref="M198:M202"/>
    <mergeCell ref="N198:N202"/>
    <mergeCell ref="O198:O202"/>
    <mergeCell ref="Q192:Q197"/>
    <mergeCell ref="A198:A202"/>
    <mergeCell ref="B198:B208"/>
    <mergeCell ref="C198:C208"/>
    <mergeCell ref="D198:D208"/>
    <mergeCell ref="E198:E202"/>
    <mergeCell ref="F198:F202"/>
    <mergeCell ref="G198:G202"/>
    <mergeCell ref="H198:H202"/>
    <mergeCell ref="I198:I202"/>
    <mergeCell ref="L192:L197"/>
    <mergeCell ref="A187:A191"/>
    <mergeCell ref="B187:B197"/>
    <mergeCell ref="C187:C197"/>
    <mergeCell ref="D187:D197"/>
    <mergeCell ref="E187:E191"/>
    <mergeCell ref="F187:F191"/>
    <mergeCell ref="J181:J186"/>
    <mergeCell ref="K181:K186"/>
    <mergeCell ref="L181:L186"/>
    <mergeCell ref="M181:M186"/>
    <mergeCell ref="N181:N186"/>
    <mergeCell ref="O181:O186"/>
    <mergeCell ref="A181:A186"/>
    <mergeCell ref="E181:E186"/>
    <mergeCell ref="F181:F186"/>
    <mergeCell ref="G181:G186"/>
    <mergeCell ref="H181:H186"/>
    <mergeCell ref="I181:I186"/>
    <mergeCell ref="E192:E197"/>
    <mergeCell ref="F192:F197"/>
    <mergeCell ref="G192:G197"/>
    <mergeCell ref="H192:H197"/>
    <mergeCell ref="I192:I197"/>
    <mergeCell ref="J192:J197"/>
    <mergeCell ref="K192:K197"/>
    <mergeCell ref="M187:M191"/>
    <mergeCell ref="N187:N191"/>
    <mergeCell ref="O187:O191"/>
    <mergeCell ref="M192:M197"/>
    <mergeCell ref="N192:N197"/>
    <mergeCell ref="O192:O197"/>
    <mergeCell ref="A176:A180"/>
    <mergeCell ref="B176:B186"/>
    <mergeCell ref="C176:C186"/>
    <mergeCell ref="D176:D186"/>
    <mergeCell ref="E176:E180"/>
    <mergeCell ref="F176:F180"/>
    <mergeCell ref="G176:G180"/>
    <mergeCell ref="H176:H180"/>
    <mergeCell ref="O174:O175"/>
    <mergeCell ref="P174:P175"/>
    <mergeCell ref="Q174:Q175"/>
    <mergeCell ref="R174:R175"/>
    <mergeCell ref="S174:S175"/>
    <mergeCell ref="I174:I175"/>
    <mergeCell ref="J174:J175"/>
    <mergeCell ref="K174:K175"/>
    <mergeCell ref="L174:L175"/>
    <mergeCell ref="M174:M175"/>
    <mergeCell ref="N174:N175"/>
    <mergeCell ref="O176:O180"/>
    <mergeCell ref="P176:P180"/>
    <mergeCell ref="Q176:Q180"/>
    <mergeCell ref="R176:R186"/>
    <mergeCell ref="S176:S186"/>
    <mergeCell ref="P181:P186"/>
    <mergeCell ref="Q181:Q186"/>
    <mergeCell ref="I176:I180"/>
    <mergeCell ref="J176:J180"/>
    <mergeCell ref="K176:K180"/>
    <mergeCell ref="L176:L180"/>
    <mergeCell ref="M176:M180"/>
    <mergeCell ref="N176:N180"/>
    <mergeCell ref="T160:T161"/>
    <mergeCell ref="U160:U161"/>
    <mergeCell ref="A173:D173"/>
    <mergeCell ref="E173:Q173"/>
    <mergeCell ref="A174:A175"/>
    <mergeCell ref="B174:B175"/>
    <mergeCell ref="C174:C175"/>
    <mergeCell ref="D174:D175"/>
    <mergeCell ref="E174:E175"/>
    <mergeCell ref="F174:F175"/>
    <mergeCell ref="G174:G175"/>
    <mergeCell ref="H174:H175"/>
    <mergeCell ref="J167:J172"/>
    <mergeCell ref="K167:K172"/>
    <mergeCell ref="L167:L172"/>
    <mergeCell ref="M167:M172"/>
    <mergeCell ref="N167:N172"/>
    <mergeCell ref="O167:O172"/>
    <mergeCell ref="A167:A172"/>
    <mergeCell ref="E167:E172"/>
    <mergeCell ref="F167:F172"/>
    <mergeCell ref="G167:G172"/>
    <mergeCell ref="H167:H172"/>
    <mergeCell ref="I167:I172"/>
    <mergeCell ref="T174:T175"/>
    <mergeCell ref="U174:U175"/>
    <mergeCell ref="S160:S161"/>
    <mergeCell ref="I160:I161"/>
    <mergeCell ref="J160:J161"/>
    <mergeCell ref="K160:K161"/>
    <mergeCell ref="L160:L161"/>
    <mergeCell ref="M160:M161"/>
    <mergeCell ref="N160:N161"/>
    <mergeCell ref="O162:O166"/>
    <mergeCell ref="P162:P166"/>
    <mergeCell ref="Q162:Q166"/>
    <mergeCell ref="R162:R172"/>
    <mergeCell ref="S162:S172"/>
    <mergeCell ref="P167:P172"/>
    <mergeCell ref="Q167:Q172"/>
    <mergeCell ref="I162:I166"/>
    <mergeCell ref="J162:J166"/>
    <mergeCell ref="K162:K166"/>
    <mergeCell ref="L162:L166"/>
    <mergeCell ref="M162:M166"/>
    <mergeCell ref="N162:N166"/>
    <mergeCell ref="A160:A161"/>
    <mergeCell ref="B160:B161"/>
    <mergeCell ref="C160:C161"/>
    <mergeCell ref="D160:D161"/>
    <mergeCell ref="E160:E161"/>
    <mergeCell ref="F160:F161"/>
    <mergeCell ref="G160:G161"/>
    <mergeCell ref="H160:H161"/>
    <mergeCell ref="L153:L158"/>
    <mergeCell ref="M153:M158"/>
    <mergeCell ref="N153:N158"/>
    <mergeCell ref="O153:O158"/>
    <mergeCell ref="P153:P158"/>
    <mergeCell ref="R148:R158"/>
    <mergeCell ref="A162:A166"/>
    <mergeCell ref="B162:B172"/>
    <mergeCell ref="C162:C172"/>
    <mergeCell ref="D162:D172"/>
    <mergeCell ref="E162:E166"/>
    <mergeCell ref="F162:F166"/>
    <mergeCell ref="G162:G166"/>
    <mergeCell ref="H162:H166"/>
    <mergeCell ref="O160:O161"/>
    <mergeCell ref="P160:P161"/>
    <mergeCell ref="Q160:Q161"/>
    <mergeCell ref="R160:R161"/>
    <mergeCell ref="H153:H158"/>
    <mergeCell ref="I153:I158"/>
    <mergeCell ref="J153:J158"/>
    <mergeCell ref="K153:K158"/>
    <mergeCell ref="M148:M152"/>
    <mergeCell ref="N148:N152"/>
    <mergeCell ref="O148:O152"/>
    <mergeCell ref="P148:P152"/>
    <mergeCell ref="Q148:Q152"/>
    <mergeCell ref="G148:G152"/>
    <mergeCell ref="H148:H152"/>
    <mergeCell ref="I148:I152"/>
    <mergeCell ref="J148:J152"/>
    <mergeCell ref="K148:K152"/>
    <mergeCell ref="L148:L152"/>
    <mergeCell ref="Q153:Q158"/>
    <mergeCell ref="A159:D159"/>
    <mergeCell ref="H137:H141"/>
    <mergeCell ref="I137:I141"/>
    <mergeCell ref="L131:L136"/>
    <mergeCell ref="M131:M136"/>
    <mergeCell ref="N131:N136"/>
    <mergeCell ref="O131:O136"/>
    <mergeCell ref="P131:P136"/>
    <mergeCell ref="A148:A152"/>
    <mergeCell ref="B148:B158"/>
    <mergeCell ref="C148:C158"/>
    <mergeCell ref="D148:D158"/>
    <mergeCell ref="E148:E152"/>
    <mergeCell ref="F148:F152"/>
    <mergeCell ref="I142:I147"/>
    <mergeCell ref="J142:J147"/>
    <mergeCell ref="E131:E136"/>
    <mergeCell ref="F131:F136"/>
    <mergeCell ref="G131:G136"/>
    <mergeCell ref="H131:H136"/>
    <mergeCell ref="I131:I136"/>
    <mergeCell ref="J131:J136"/>
    <mergeCell ref="S148:S158"/>
    <mergeCell ref="A153:A158"/>
    <mergeCell ref="E153:E158"/>
    <mergeCell ref="F153:F158"/>
    <mergeCell ref="G153:G158"/>
    <mergeCell ref="I126:I130"/>
    <mergeCell ref="J126:J130"/>
    <mergeCell ref="K126:K130"/>
    <mergeCell ref="L126:L130"/>
    <mergeCell ref="R137:R147"/>
    <mergeCell ref="S137:S147"/>
    <mergeCell ref="A142:A147"/>
    <mergeCell ref="E142:E147"/>
    <mergeCell ref="F142:F147"/>
    <mergeCell ref="G142:G147"/>
    <mergeCell ref="H142:H147"/>
    <mergeCell ref="J137:J141"/>
    <mergeCell ref="K137:K141"/>
    <mergeCell ref="L137:L141"/>
    <mergeCell ref="M137:M141"/>
    <mergeCell ref="N137:N141"/>
    <mergeCell ref="O137:O141"/>
    <mergeCell ref="Q131:Q136"/>
    <mergeCell ref="A137:A141"/>
    <mergeCell ref="B137:B147"/>
    <mergeCell ref="C137:C147"/>
    <mergeCell ref="N126:N130"/>
    <mergeCell ref="O126:O130"/>
    <mergeCell ref="P126:P130"/>
    <mergeCell ref="Q126:Q130"/>
    <mergeCell ref="G126:G130"/>
    <mergeCell ref="H126:H130"/>
    <mergeCell ref="S126:S136"/>
    <mergeCell ref="A131:A136"/>
    <mergeCell ref="O142:O147"/>
    <mergeCell ref="P142:P147"/>
    <mergeCell ref="Q142:Q147"/>
    <mergeCell ref="M126:M130"/>
    <mergeCell ref="L109:L114"/>
    <mergeCell ref="M109:M114"/>
    <mergeCell ref="N109:N114"/>
    <mergeCell ref="O109:O114"/>
    <mergeCell ref="P109:P114"/>
    <mergeCell ref="R104:R114"/>
    <mergeCell ref="S104:S114"/>
    <mergeCell ref="A109:A114"/>
    <mergeCell ref="O120:O125"/>
    <mergeCell ref="P120:P125"/>
    <mergeCell ref="Q120:Q125"/>
    <mergeCell ref="A126:A130"/>
    <mergeCell ref="B126:B136"/>
    <mergeCell ref="C126:C136"/>
    <mergeCell ref="D126:D136"/>
    <mergeCell ref="E126:E130"/>
    <mergeCell ref="F126:F130"/>
    <mergeCell ref="I120:I125"/>
    <mergeCell ref="J120:J125"/>
    <mergeCell ref="K120:K125"/>
    <mergeCell ref="L120:L125"/>
    <mergeCell ref="K142:K147"/>
    <mergeCell ref="L142:L147"/>
    <mergeCell ref="M142:M147"/>
    <mergeCell ref="N142:N147"/>
    <mergeCell ref="K131:K136"/>
    <mergeCell ref="O104:O108"/>
    <mergeCell ref="P104:P108"/>
    <mergeCell ref="Q104:Q108"/>
    <mergeCell ref="G104:G108"/>
    <mergeCell ref="H104:H108"/>
    <mergeCell ref="I104:I108"/>
    <mergeCell ref="J104:J108"/>
    <mergeCell ref="K104:K108"/>
    <mergeCell ref="L104:L108"/>
    <mergeCell ref="D137:D147"/>
    <mergeCell ref="E137:E141"/>
    <mergeCell ref="F137:F141"/>
    <mergeCell ref="G137:G141"/>
    <mergeCell ref="P137:P141"/>
    <mergeCell ref="Q137:Q141"/>
    <mergeCell ref="R115:R125"/>
    <mergeCell ref="R126:R136"/>
    <mergeCell ref="S115:S125"/>
    <mergeCell ref="A120:A125"/>
    <mergeCell ref="E120:E125"/>
    <mergeCell ref="F120:F125"/>
    <mergeCell ref="G120:G125"/>
    <mergeCell ref="H120:H125"/>
    <mergeCell ref="J115:J119"/>
    <mergeCell ref="K115:K119"/>
    <mergeCell ref="L115:L119"/>
    <mergeCell ref="M115:M119"/>
    <mergeCell ref="N115:N119"/>
    <mergeCell ref="O115:O119"/>
    <mergeCell ref="Q109:Q114"/>
    <mergeCell ref="A115:A119"/>
    <mergeCell ref="B115:B125"/>
    <mergeCell ref="C115:C125"/>
    <mergeCell ref="D115:D125"/>
    <mergeCell ref="E115:E119"/>
    <mergeCell ref="F115:F119"/>
    <mergeCell ref="G115:G119"/>
    <mergeCell ref="H115:H119"/>
    <mergeCell ref="I115:I119"/>
    <mergeCell ref="M120:M125"/>
    <mergeCell ref="N120:N125"/>
    <mergeCell ref="P115:P119"/>
    <mergeCell ref="Q115:Q119"/>
    <mergeCell ref="N87:N92"/>
    <mergeCell ref="O87:O92"/>
    <mergeCell ref="P87:P92"/>
    <mergeCell ref="R82:R92"/>
    <mergeCell ref="S82:S92"/>
    <mergeCell ref="A87:A92"/>
    <mergeCell ref="O98:O103"/>
    <mergeCell ref="P98:P103"/>
    <mergeCell ref="Q98:Q103"/>
    <mergeCell ref="A104:A108"/>
    <mergeCell ref="B104:B114"/>
    <mergeCell ref="C104:C114"/>
    <mergeCell ref="D104:D114"/>
    <mergeCell ref="E104:E108"/>
    <mergeCell ref="F104:F108"/>
    <mergeCell ref="I98:I103"/>
    <mergeCell ref="J98:J103"/>
    <mergeCell ref="K98:K103"/>
    <mergeCell ref="L98:L103"/>
    <mergeCell ref="M98:M103"/>
    <mergeCell ref="N98:N103"/>
    <mergeCell ref="P93:P97"/>
    <mergeCell ref="Q93:Q97"/>
    <mergeCell ref="E109:E114"/>
    <mergeCell ref="F109:F114"/>
    <mergeCell ref="G109:G114"/>
    <mergeCell ref="H109:H114"/>
    <mergeCell ref="I109:I114"/>
    <mergeCell ref="J109:J114"/>
    <mergeCell ref="K109:K114"/>
    <mergeCell ref="M104:M108"/>
    <mergeCell ref="N104:N108"/>
    <mergeCell ref="Q82:Q86"/>
    <mergeCell ref="G82:G86"/>
    <mergeCell ref="H82:H86"/>
    <mergeCell ref="I82:I86"/>
    <mergeCell ref="J82:J86"/>
    <mergeCell ref="K82:K86"/>
    <mergeCell ref="L82:L86"/>
    <mergeCell ref="R93:R103"/>
    <mergeCell ref="S93:S103"/>
    <mergeCell ref="A98:A103"/>
    <mergeCell ref="E98:E103"/>
    <mergeCell ref="F98:F103"/>
    <mergeCell ref="G98:G103"/>
    <mergeCell ref="H98:H103"/>
    <mergeCell ref="J93:J97"/>
    <mergeCell ref="K93:K97"/>
    <mergeCell ref="L93:L97"/>
    <mergeCell ref="M93:M97"/>
    <mergeCell ref="N93:N97"/>
    <mergeCell ref="O93:O97"/>
    <mergeCell ref="Q87:Q92"/>
    <mergeCell ref="A93:A97"/>
    <mergeCell ref="B93:B103"/>
    <mergeCell ref="C93:C103"/>
    <mergeCell ref="D93:D103"/>
    <mergeCell ref="E93:E97"/>
    <mergeCell ref="F93:F97"/>
    <mergeCell ref="G93:G97"/>
    <mergeCell ref="H93:H97"/>
    <mergeCell ref="I93:I97"/>
    <mergeCell ref="L87:L92"/>
    <mergeCell ref="M87:M92"/>
    <mergeCell ref="N71:N75"/>
    <mergeCell ref="T69:T70"/>
    <mergeCell ref="U69:U70"/>
    <mergeCell ref="A82:A86"/>
    <mergeCell ref="B82:B92"/>
    <mergeCell ref="C82:C92"/>
    <mergeCell ref="D82:D92"/>
    <mergeCell ref="E82:E86"/>
    <mergeCell ref="F82:F86"/>
    <mergeCell ref="J76:J81"/>
    <mergeCell ref="K76:K81"/>
    <mergeCell ref="L76:L81"/>
    <mergeCell ref="M76:M81"/>
    <mergeCell ref="N76:N81"/>
    <mergeCell ref="O76:O81"/>
    <mergeCell ref="A76:A81"/>
    <mergeCell ref="E76:E81"/>
    <mergeCell ref="F76:F81"/>
    <mergeCell ref="G76:G81"/>
    <mergeCell ref="H76:H81"/>
    <mergeCell ref="I76:I81"/>
    <mergeCell ref="E87:E92"/>
    <mergeCell ref="F87:F92"/>
    <mergeCell ref="G87:G92"/>
    <mergeCell ref="H87:H92"/>
    <mergeCell ref="I87:I92"/>
    <mergeCell ref="J87:J92"/>
    <mergeCell ref="K87:K92"/>
    <mergeCell ref="M82:M86"/>
    <mergeCell ref="N82:N86"/>
    <mergeCell ref="O82:O86"/>
    <mergeCell ref="P82:P86"/>
    <mergeCell ref="R57:R67"/>
    <mergeCell ref="A71:A75"/>
    <mergeCell ref="B71:B81"/>
    <mergeCell ref="C71:C81"/>
    <mergeCell ref="D71:D81"/>
    <mergeCell ref="E71:E75"/>
    <mergeCell ref="F71:F75"/>
    <mergeCell ref="G71:G75"/>
    <mergeCell ref="H71:H75"/>
    <mergeCell ref="O69:O70"/>
    <mergeCell ref="P69:P70"/>
    <mergeCell ref="Q69:Q70"/>
    <mergeCell ref="R69:R70"/>
    <mergeCell ref="S69:S70"/>
    <mergeCell ref="I69:I70"/>
    <mergeCell ref="J69:J70"/>
    <mergeCell ref="K69:K70"/>
    <mergeCell ref="L69:L70"/>
    <mergeCell ref="M69:M70"/>
    <mergeCell ref="N69:N70"/>
    <mergeCell ref="O71:O75"/>
    <mergeCell ref="P71:P75"/>
    <mergeCell ref="Q71:Q75"/>
    <mergeCell ref="R71:R81"/>
    <mergeCell ref="S71:S81"/>
    <mergeCell ref="P76:P81"/>
    <mergeCell ref="Q76:Q81"/>
    <mergeCell ref="I71:I75"/>
    <mergeCell ref="J71:J75"/>
    <mergeCell ref="K71:K75"/>
    <mergeCell ref="L71:L75"/>
    <mergeCell ref="M71:M75"/>
    <mergeCell ref="I57:I61"/>
    <mergeCell ref="J57:J61"/>
    <mergeCell ref="K57:K61"/>
    <mergeCell ref="L57:L61"/>
    <mergeCell ref="Q62:Q67"/>
    <mergeCell ref="A68:D68"/>
    <mergeCell ref="A69:A70"/>
    <mergeCell ref="B69:B70"/>
    <mergeCell ref="C69:C70"/>
    <mergeCell ref="D69:D70"/>
    <mergeCell ref="E69:E70"/>
    <mergeCell ref="F69:F70"/>
    <mergeCell ref="G69:G70"/>
    <mergeCell ref="H69:H70"/>
    <mergeCell ref="L62:L67"/>
    <mergeCell ref="M62:M67"/>
    <mergeCell ref="N62:N67"/>
    <mergeCell ref="O62:O67"/>
    <mergeCell ref="P62:P67"/>
    <mergeCell ref="P51:P56"/>
    <mergeCell ref="Q51:Q56"/>
    <mergeCell ref="A57:A61"/>
    <mergeCell ref="B57:B67"/>
    <mergeCell ref="C57:C67"/>
    <mergeCell ref="D57:D67"/>
    <mergeCell ref="E57:E61"/>
    <mergeCell ref="F57:F61"/>
    <mergeCell ref="I51:I56"/>
    <mergeCell ref="J51:J56"/>
    <mergeCell ref="K51:K56"/>
    <mergeCell ref="L51:L56"/>
    <mergeCell ref="M51:M56"/>
    <mergeCell ref="N51:N56"/>
    <mergeCell ref="P46:P50"/>
    <mergeCell ref="Q46:Q50"/>
    <mergeCell ref="S57:S67"/>
    <mergeCell ref="A62:A67"/>
    <mergeCell ref="E62:E67"/>
    <mergeCell ref="F62:F67"/>
    <mergeCell ref="G62:G67"/>
    <mergeCell ref="H62:H67"/>
    <mergeCell ref="I62:I67"/>
    <mergeCell ref="J62:J67"/>
    <mergeCell ref="K62:K67"/>
    <mergeCell ref="M57:M61"/>
    <mergeCell ref="N57:N61"/>
    <mergeCell ref="O57:O61"/>
    <mergeCell ref="P57:P61"/>
    <mergeCell ref="Q57:Q61"/>
    <mergeCell ref="G57:G61"/>
    <mergeCell ref="H57:H61"/>
    <mergeCell ref="R46:R56"/>
    <mergeCell ref="S46:S56"/>
    <mergeCell ref="A51:A56"/>
    <mergeCell ref="E51:E56"/>
    <mergeCell ref="F51:F56"/>
    <mergeCell ref="G51:G56"/>
    <mergeCell ref="H51:H56"/>
    <mergeCell ref="J46:J50"/>
    <mergeCell ref="K46:K50"/>
    <mergeCell ref="L46:L50"/>
    <mergeCell ref="M46:M50"/>
    <mergeCell ref="N46:N50"/>
    <mergeCell ref="O46:O50"/>
    <mergeCell ref="Q40:Q45"/>
    <mergeCell ref="A46:A50"/>
    <mergeCell ref="B46:B56"/>
    <mergeCell ref="C46:C56"/>
    <mergeCell ref="D46:D56"/>
    <mergeCell ref="E46:E50"/>
    <mergeCell ref="F46:F50"/>
    <mergeCell ref="G46:G50"/>
    <mergeCell ref="H46:H50"/>
    <mergeCell ref="I46:I50"/>
    <mergeCell ref="L40:L45"/>
    <mergeCell ref="M40:M45"/>
    <mergeCell ref="N40:N45"/>
    <mergeCell ref="O40:O45"/>
    <mergeCell ref="P40:P45"/>
    <mergeCell ref="R35:R45"/>
    <mergeCell ref="S35:S45"/>
    <mergeCell ref="A40:A45"/>
    <mergeCell ref="O51:O56"/>
    <mergeCell ref="A35:A39"/>
    <mergeCell ref="B35:B45"/>
    <mergeCell ref="C35:C45"/>
    <mergeCell ref="D35:D45"/>
    <mergeCell ref="E35:E39"/>
    <mergeCell ref="F35:F39"/>
    <mergeCell ref="I29:I34"/>
    <mergeCell ref="J29:J34"/>
    <mergeCell ref="K29:K34"/>
    <mergeCell ref="L29:L34"/>
    <mergeCell ref="M29:M34"/>
    <mergeCell ref="N29:N34"/>
    <mergeCell ref="P24:P28"/>
    <mergeCell ref="Q24:Q28"/>
    <mergeCell ref="E40:E45"/>
    <mergeCell ref="F40:F45"/>
    <mergeCell ref="G40:G45"/>
    <mergeCell ref="H40:H45"/>
    <mergeCell ref="I40:I45"/>
    <mergeCell ref="J40:J45"/>
    <mergeCell ref="K40:K45"/>
    <mergeCell ref="M35:M39"/>
    <mergeCell ref="N35:N39"/>
    <mergeCell ref="O35:O39"/>
    <mergeCell ref="P35:P39"/>
    <mergeCell ref="Q35:Q39"/>
    <mergeCell ref="G35:G39"/>
    <mergeCell ref="H35:H39"/>
    <mergeCell ref="I35:I39"/>
    <mergeCell ref="J35:J39"/>
    <mergeCell ref="K35:K39"/>
    <mergeCell ref="L35:L39"/>
    <mergeCell ref="P13:P17"/>
    <mergeCell ref="Q13:Q17"/>
    <mergeCell ref="R13:R23"/>
    <mergeCell ref="R24:R34"/>
    <mergeCell ref="S24:S34"/>
    <mergeCell ref="A29:A34"/>
    <mergeCell ref="E29:E34"/>
    <mergeCell ref="F29:F34"/>
    <mergeCell ref="G29:G34"/>
    <mergeCell ref="H29:H34"/>
    <mergeCell ref="J24:J28"/>
    <mergeCell ref="K24:K28"/>
    <mergeCell ref="L24:L28"/>
    <mergeCell ref="M24:M28"/>
    <mergeCell ref="N24:N28"/>
    <mergeCell ref="O24:O28"/>
    <mergeCell ref="A24:A28"/>
    <mergeCell ref="B24:B34"/>
    <mergeCell ref="C24:C34"/>
    <mergeCell ref="D24:D34"/>
    <mergeCell ref="E24:E28"/>
    <mergeCell ref="F24:F28"/>
    <mergeCell ref="O29:O34"/>
    <mergeCell ref="P29:P34"/>
    <mergeCell ref="Q29:Q34"/>
    <mergeCell ref="Q11:Q12"/>
    <mergeCell ref="R11:R12"/>
    <mergeCell ref="S11:S12"/>
    <mergeCell ref="T11:T12"/>
    <mergeCell ref="U11:U12"/>
    <mergeCell ref="A13:A17"/>
    <mergeCell ref="B13:B23"/>
    <mergeCell ref="C13:C23"/>
    <mergeCell ref="D13:D23"/>
    <mergeCell ref="E13:E17"/>
    <mergeCell ref="L11:L12"/>
    <mergeCell ref="M11:M12"/>
    <mergeCell ref="N11:N12"/>
    <mergeCell ref="O11:O12"/>
    <mergeCell ref="P11:P12"/>
    <mergeCell ref="F11:F12"/>
    <mergeCell ref="G11:G12"/>
    <mergeCell ref="H11:H12"/>
    <mergeCell ref="I11:I12"/>
    <mergeCell ref="J11:J12"/>
    <mergeCell ref="K11:K12"/>
    <mergeCell ref="M18:M23"/>
    <mergeCell ref="N18:N23"/>
    <mergeCell ref="O18:O23"/>
    <mergeCell ref="P18:P23"/>
    <mergeCell ref="Q18:Q23"/>
    <mergeCell ref="S13:S23"/>
    <mergeCell ref="A18:A23"/>
    <mergeCell ref="E18:E23"/>
    <mergeCell ref="F18:F23"/>
    <mergeCell ref="N13:N17"/>
    <mergeCell ref="O13:O17"/>
    <mergeCell ref="A10:D10"/>
    <mergeCell ref="A11:A12"/>
    <mergeCell ref="B11:B12"/>
    <mergeCell ref="C11:C12"/>
    <mergeCell ref="D11:D12"/>
    <mergeCell ref="E11:E12"/>
    <mergeCell ref="G24:G28"/>
    <mergeCell ref="H24:H28"/>
    <mergeCell ref="I24:I28"/>
    <mergeCell ref="F13:F17"/>
    <mergeCell ref="G13:G17"/>
    <mergeCell ref="H13:H17"/>
    <mergeCell ref="I13:I17"/>
    <mergeCell ref="J13:J17"/>
    <mergeCell ref="K13:K17"/>
    <mergeCell ref="L13:L17"/>
    <mergeCell ref="M13:M17"/>
    <mergeCell ref="G18:G23"/>
    <mergeCell ref="H18:H23"/>
    <mergeCell ref="I18:I23"/>
    <mergeCell ref="J18:J23"/>
    <mergeCell ref="K18:K23"/>
    <mergeCell ref="L18:L23"/>
  </mergeCells>
  <pageMargins left="0.23622047244094491" right="0.23622047244094491" top="0" bottom="0" header="0" footer="0"/>
  <pageSetup paperSize="8" scale="62" fitToHeight="2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/>
  <dimension ref="A1:E20"/>
  <sheetViews>
    <sheetView zoomScaleNormal="100" workbookViewId="0">
      <selection activeCell="K15" sqref="K15"/>
    </sheetView>
  </sheetViews>
  <sheetFormatPr defaultColWidth="11.5703125" defaultRowHeight="15"/>
  <cols>
    <col min="2" max="2" width="22.42578125" bestFit="1" customWidth="1"/>
    <col min="3" max="3" width="13" customWidth="1"/>
    <col min="5" max="5" width="12.5703125" bestFit="1" customWidth="1"/>
  </cols>
  <sheetData>
    <row r="1" spans="1:5" ht="15.75" thickBot="1"/>
    <row r="2" spans="1:5" ht="15.75" thickBot="1">
      <c r="C2" s="255" t="s">
        <v>1546</v>
      </c>
      <c r="D2" s="257" t="s">
        <v>1547</v>
      </c>
      <c r="E2" s="256" t="s">
        <v>1548</v>
      </c>
    </row>
    <row r="3" spans="1:5">
      <c r="A3" s="260" t="s">
        <v>1528</v>
      </c>
      <c r="B3" t="s">
        <v>1527</v>
      </c>
      <c r="C3" s="300">
        <f>'ACADEMY TRAINING KIT'!O57</f>
        <v>1351</v>
      </c>
      <c r="D3" s="254" t="s">
        <v>1544</v>
      </c>
      <c r="E3" s="261">
        <f>C3*3</f>
        <v>4053</v>
      </c>
    </row>
    <row r="4" spans="1:5">
      <c r="B4" t="s">
        <v>1531</v>
      </c>
      <c r="C4" s="301">
        <f>'ACADEMY POLY SWEAT'!O57</f>
        <v>2332</v>
      </c>
      <c r="D4" s="253"/>
      <c r="E4" s="262">
        <f>C4</f>
        <v>2332</v>
      </c>
    </row>
    <row r="5" spans="1:5">
      <c r="B5" t="s">
        <v>1530</v>
      </c>
      <c r="C5" s="301">
        <f>'ACADEMY TRIP KIT'!O57</f>
        <v>8620</v>
      </c>
      <c r="D5" s="253" t="s">
        <v>1545</v>
      </c>
      <c r="E5" s="262">
        <f>C5*2</f>
        <v>17240</v>
      </c>
    </row>
    <row r="6" spans="1:5">
      <c r="B6" t="s">
        <v>1529</v>
      </c>
      <c r="C6" s="301">
        <f>'ACADEMY POLY SUIT'!O57</f>
        <v>157</v>
      </c>
      <c r="D6" s="253" t="s">
        <v>1545</v>
      </c>
      <c r="E6" s="262">
        <f>C6*2</f>
        <v>314</v>
      </c>
    </row>
    <row r="7" spans="1:5">
      <c r="C7" s="301"/>
      <c r="D7" s="253"/>
      <c r="E7" s="262"/>
    </row>
    <row r="8" spans="1:5">
      <c r="A8" s="260" t="s">
        <v>1532</v>
      </c>
      <c r="B8" t="s">
        <v>1533</v>
      </c>
      <c r="C8" s="301">
        <f>'E06-014 SET'!P83</f>
        <v>1798</v>
      </c>
      <c r="D8" s="253" t="s">
        <v>1545</v>
      </c>
      <c r="E8" s="262">
        <f t="shared" ref="E8:E17" si="0">C8*2</f>
        <v>3596</v>
      </c>
    </row>
    <row r="9" spans="1:5">
      <c r="B9" t="s">
        <v>1534</v>
      </c>
      <c r="C9" s="301">
        <f>'E03-018 AUTH SS JERSEY'!P116</f>
        <v>11473</v>
      </c>
      <c r="D9" s="253"/>
      <c r="E9" s="262">
        <f>C9</f>
        <v>11473</v>
      </c>
    </row>
    <row r="10" spans="1:5">
      <c r="B10" t="s">
        <v>1535</v>
      </c>
      <c r="C10" s="301">
        <f>'E03-019 AUTH V STRIPED JERSEY'!P83</f>
        <v>6557</v>
      </c>
      <c r="D10" s="253"/>
      <c r="E10" s="262">
        <f t="shared" ref="E10:E11" si="1">C10</f>
        <v>6557</v>
      </c>
    </row>
    <row r="11" spans="1:5">
      <c r="B11" t="s">
        <v>1536</v>
      </c>
      <c r="C11" s="301">
        <f>'E10-018 AUTHENTIC SHORTS'!P116</f>
        <v>17493</v>
      </c>
      <c r="D11" s="253"/>
      <c r="E11" s="262">
        <f t="shared" si="1"/>
        <v>17493</v>
      </c>
    </row>
    <row r="12" spans="1:5">
      <c r="B12" t="s">
        <v>1537</v>
      </c>
      <c r="C12" s="301">
        <f>'E03-025 BASKET REVERS'!P61</f>
        <v>3726</v>
      </c>
      <c r="D12" s="253" t="s">
        <v>1545</v>
      </c>
      <c r="E12" s="262">
        <f t="shared" si="0"/>
        <v>7452</v>
      </c>
    </row>
    <row r="13" spans="1:5">
      <c r="B13" t="s">
        <v>1538</v>
      </c>
      <c r="C13" s="301">
        <f>'E10-136 BASKET SHORTS '!P50</f>
        <v>1885</v>
      </c>
      <c r="D13" s="253"/>
      <c r="E13" s="262">
        <f>C13</f>
        <v>1885</v>
      </c>
    </row>
    <row r="14" spans="1:5">
      <c r="B14" t="s">
        <v>1539</v>
      </c>
      <c r="C14" s="301">
        <f>'SWEATS &amp; PANTS'!P108</f>
        <v>5163</v>
      </c>
      <c r="D14" s="253"/>
      <c r="E14" s="262">
        <f>C14</f>
        <v>5163</v>
      </c>
    </row>
    <row r="15" spans="1:5">
      <c r="B15" t="s">
        <v>1529</v>
      </c>
      <c r="C15" s="301">
        <f>'POLY SUIT'!P61</f>
        <v>0</v>
      </c>
      <c r="D15" s="253" t="s">
        <v>1545</v>
      </c>
      <c r="E15" s="262">
        <f t="shared" si="0"/>
        <v>0</v>
      </c>
    </row>
    <row r="16" spans="1:5">
      <c r="B16" t="s">
        <v>1540</v>
      </c>
      <c r="C16" s="301">
        <f>'POLO BERMUDA'!P86</f>
        <v>3458</v>
      </c>
      <c r="D16" s="253"/>
      <c r="E16" s="262">
        <f>C16</f>
        <v>3458</v>
      </c>
    </row>
    <row r="17" spans="2:5">
      <c r="B17" t="s">
        <v>1541</v>
      </c>
      <c r="C17" s="301">
        <f>'ESSENTIAL VICTORY POLY SUIT'!P61</f>
        <v>195</v>
      </c>
      <c r="D17" s="253" t="s">
        <v>1545</v>
      </c>
      <c r="E17" s="262">
        <f t="shared" si="0"/>
        <v>390</v>
      </c>
    </row>
    <row r="18" spans="2:5">
      <c r="B18" t="s">
        <v>1542</v>
      </c>
      <c r="C18" s="301">
        <v>5509</v>
      </c>
      <c r="D18" s="253"/>
      <c r="E18" s="262">
        <f>C18</f>
        <v>5509</v>
      </c>
    </row>
    <row r="19" spans="2:5" ht="15.75" thickBot="1">
      <c r="B19" t="s">
        <v>1543</v>
      </c>
      <c r="C19" s="302">
        <f>VARIOUS!P464</f>
        <v>21083</v>
      </c>
      <c r="D19" s="258"/>
      <c r="E19" s="263">
        <f>C19</f>
        <v>21083</v>
      </c>
    </row>
    <row r="20" spans="2:5" ht="15.75" thickBot="1">
      <c r="C20" s="303">
        <f>SUM(C3:C19)</f>
        <v>90800</v>
      </c>
      <c r="D20" s="259"/>
      <c r="E20" s="304">
        <f>SUM(E3:E19)</f>
        <v>107998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pageSetUpPr fitToPage="1"/>
  </sheetPr>
  <dimension ref="A1:T57"/>
  <sheetViews>
    <sheetView showGridLines="0" zoomScale="50" zoomScaleNormal="50" zoomScalePageLayoutView="55" workbookViewId="0">
      <pane ySplit="16" topLeftCell="A26" activePane="bottomLeft" state="frozenSplit"/>
      <selection pane="bottomLeft" activeCell="B2" sqref="B2:D8"/>
    </sheetView>
  </sheetViews>
  <sheetFormatPr defaultColWidth="12" defaultRowHeight="15"/>
  <cols>
    <col min="1" max="2" width="31.28515625" style="267" customWidth="1"/>
    <col min="3" max="4" width="46.28515625" style="267" customWidth="1"/>
    <col min="5" max="14" width="9.28515625" style="267" customWidth="1"/>
    <col min="15" max="15" width="23.42578125" style="267" customWidth="1"/>
    <col min="16" max="16" width="18.28515625" style="280" customWidth="1"/>
    <col min="17" max="17" width="18.7109375" style="295" customWidth="1"/>
    <col min="18" max="18" width="45.7109375" style="280" customWidth="1"/>
    <col min="19" max="19" width="24" style="267" customWidth="1"/>
    <col min="20" max="20" width="9.7109375" style="267" customWidth="1"/>
    <col min="21" max="16384" width="12" style="267"/>
  </cols>
  <sheetData>
    <row r="1" spans="1:20" ht="18.75" customHeight="1">
      <c r="A1" s="37"/>
      <c r="B1" s="264"/>
      <c r="C1" s="265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40"/>
      <c r="O1" s="266"/>
      <c r="P1" s="139"/>
      <c r="Q1" s="139"/>
      <c r="R1" s="139" t="s">
        <v>1549</v>
      </c>
      <c r="S1" s="305"/>
      <c r="T1" s="306"/>
    </row>
    <row r="2" spans="1:20" ht="18.75" customHeight="1">
      <c r="A2" s="37"/>
      <c r="B2" s="40"/>
      <c r="C2" s="268"/>
      <c r="D2" s="40"/>
      <c r="E2" s="40"/>
      <c r="F2" s="264"/>
      <c r="G2" s="264"/>
      <c r="H2" s="269"/>
      <c r="I2" s="264"/>
      <c r="J2" s="264"/>
      <c r="K2" s="264"/>
      <c r="L2" s="264"/>
      <c r="M2" s="264"/>
      <c r="N2" s="270"/>
      <c r="O2" s="266"/>
      <c r="P2" s="139"/>
      <c r="Q2" s="139"/>
      <c r="R2" s="139" t="s">
        <v>1550</v>
      </c>
      <c r="S2" s="307"/>
      <c r="T2" s="308"/>
    </row>
    <row r="3" spans="1:20" ht="18.75" customHeight="1">
      <c r="A3" s="37"/>
      <c r="B3" s="40"/>
      <c r="C3" s="268"/>
      <c r="D3" s="40"/>
      <c r="E3" s="40"/>
      <c r="F3" s="264"/>
      <c r="G3" s="264"/>
      <c r="H3" s="269"/>
      <c r="I3" s="264"/>
      <c r="J3" s="264"/>
      <c r="K3" s="264"/>
      <c r="L3" s="264"/>
      <c r="M3" s="264"/>
      <c r="N3" s="270"/>
      <c r="O3" s="266"/>
      <c r="P3" s="139"/>
      <c r="Q3" s="139"/>
      <c r="R3" s="139" t="s">
        <v>1551</v>
      </c>
      <c r="S3" s="307"/>
      <c r="T3" s="308"/>
    </row>
    <row r="4" spans="1:20" ht="18.75" customHeight="1">
      <c r="A4" s="37"/>
      <c r="B4" s="40"/>
      <c r="C4" s="268"/>
      <c r="D4" s="40"/>
      <c r="E4" s="40"/>
      <c r="F4" s="264"/>
      <c r="G4" s="264"/>
      <c r="H4" s="269"/>
      <c r="I4" s="264"/>
      <c r="J4" s="264"/>
      <c r="K4" s="264"/>
      <c r="L4" s="264"/>
      <c r="M4" s="264"/>
      <c r="N4" s="270"/>
      <c r="O4" s="266"/>
      <c r="P4" s="139"/>
      <c r="Q4" s="139"/>
      <c r="R4" s="139" t="s">
        <v>1552</v>
      </c>
      <c r="S4" s="307"/>
      <c r="T4" s="308"/>
    </row>
    <row r="5" spans="1:20" ht="18.75" customHeight="1">
      <c r="A5" s="37"/>
      <c r="B5" s="40"/>
      <c r="C5" s="271"/>
      <c r="D5" s="40"/>
      <c r="E5" s="40"/>
      <c r="F5" s="33"/>
      <c r="G5" s="264"/>
      <c r="H5" s="264"/>
      <c r="I5" s="264"/>
      <c r="J5" s="264"/>
      <c r="K5" s="264"/>
      <c r="L5" s="264"/>
      <c r="M5" s="264"/>
      <c r="N5" s="264"/>
      <c r="O5" s="266"/>
      <c r="P5" s="139"/>
      <c r="Q5" s="139"/>
      <c r="R5" s="139" t="s">
        <v>1553</v>
      </c>
      <c r="S5" s="305"/>
      <c r="T5" s="306"/>
    </row>
    <row r="6" spans="1:20" ht="18.75" customHeight="1">
      <c r="A6" s="37"/>
      <c r="B6" s="40"/>
      <c r="C6" s="268"/>
      <c r="D6" s="40"/>
      <c r="E6" s="40"/>
      <c r="F6" s="264"/>
      <c r="G6" s="264"/>
      <c r="H6" s="264"/>
      <c r="I6" s="264"/>
      <c r="J6" s="264"/>
      <c r="K6" s="264"/>
      <c r="L6" s="264"/>
      <c r="M6" s="264"/>
      <c r="N6" s="264"/>
      <c r="P6" s="272"/>
      <c r="Q6" s="139"/>
      <c r="R6" s="139" t="s">
        <v>1554</v>
      </c>
      <c r="S6" s="305"/>
      <c r="T6" s="306"/>
    </row>
    <row r="7" spans="1:20" ht="18.75" customHeight="1">
      <c r="A7" s="37"/>
      <c r="B7" s="40"/>
      <c r="C7" s="268"/>
      <c r="D7" s="40"/>
      <c r="E7" s="40"/>
      <c r="F7" s="264"/>
      <c r="G7" s="264"/>
      <c r="H7" s="264"/>
      <c r="I7" s="264"/>
      <c r="J7" s="264"/>
      <c r="K7" s="264"/>
      <c r="L7" s="264"/>
      <c r="M7" s="264"/>
      <c r="N7" s="268"/>
      <c r="O7" s="266"/>
      <c r="P7" s="139"/>
      <c r="Q7" s="139"/>
      <c r="R7" s="139" t="s">
        <v>1555</v>
      </c>
      <c r="S7" s="305"/>
      <c r="T7" s="306"/>
    </row>
    <row r="8" spans="1:20" ht="18.75" customHeight="1">
      <c r="A8" s="37"/>
      <c r="B8" s="273"/>
      <c r="C8" s="273"/>
      <c r="D8" s="273"/>
      <c r="E8" s="273"/>
      <c r="F8" s="273"/>
      <c r="G8" s="273"/>
      <c r="H8" s="265"/>
      <c r="I8" s="264"/>
      <c r="J8" s="264"/>
      <c r="K8" s="264"/>
      <c r="L8" s="264"/>
      <c r="M8" s="264"/>
      <c r="N8" s="264"/>
      <c r="O8" s="264"/>
      <c r="P8" s="274"/>
      <c r="Q8" s="294"/>
      <c r="R8" s="274"/>
      <c r="S8" s="264"/>
      <c r="T8" s="264"/>
    </row>
    <row r="9" spans="1:20" ht="18.75" customHeight="1">
      <c r="A9" s="275"/>
      <c r="B9" s="273"/>
      <c r="C9" s="276"/>
      <c r="D9" s="277"/>
      <c r="E9" s="277"/>
      <c r="F9" s="277"/>
      <c r="G9" s="273"/>
      <c r="H9" s="264"/>
      <c r="I9" s="264"/>
      <c r="J9" s="264"/>
      <c r="K9" s="264"/>
      <c r="L9" s="264"/>
      <c r="M9" s="264"/>
      <c r="N9" s="264"/>
      <c r="O9" s="264"/>
      <c r="P9" s="274"/>
      <c r="Q9" s="294"/>
      <c r="R9" s="274"/>
      <c r="S9" s="264"/>
      <c r="T9" s="264"/>
    </row>
    <row r="10" spans="1:20" ht="18.75" customHeight="1">
      <c r="A10" s="275"/>
      <c r="B10" s="273"/>
      <c r="C10" s="276"/>
      <c r="D10" s="277"/>
      <c r="E10" s="277"/>
      <c r="F10" s="277"/>
      <c r="G10" s="273"/>
      <c r="H10" s="264"/>
      <c r="I10" s="264"/>
      <c r="J10" s="264"/>
      <c r="K10" s="264"/>
      <c r="L10" s="264"/>
      <c r="M10" s="264"/>
      <c r="N10" s="264"/>
      <c r="O10" s="264"/>
      <c r="P10" s="274"/>
      <c r="Q10" s="294"/>
      <c r="R10" s="274"/>
      <c r="S10" s="264"/>
      <c r="T10" s="264"/>
    </row>
    <row r="11" spans="1:20" ht="18.75" customHeight="1">
      <c r="A11" s="275"/>
      <c r="B11" s="273"/>
      <c r="C11" s="276"/>
      <c r="D11" s="277"/>
      <c r="E11" s="277"/>
      <c r="F11" s="277"/>
      <c r="G11" s="273"/>
      <c r="H11" s="264"/>
      <c r="I11" s="264"/>
      <c r="J11" s="264"/>
      <c r="K11" s="264"/>
      <c r="L11" s="264"/>
      <c r="M11" s="264"/>
      <c r="N11" s="264"/>
      <c r="O11" s="264"/>
      <c r="P11" s="274"/>
      <c r="Q11" s="294"/>
      <c r="R11" s="274"/>
      <c r="S11" s="264"/>
      <c r="T11" s="264"/>
    </row>
    <row r="12" spans="1:20" ht="18.75" customHeight="1">
      <c r="A12" s="275"/>
      <c r="B12" s="273"/>
      <c r="C12" s="273"/>
      <c r="D12" s="278"/>
      <c r="E12" s="278"/>
      <c r="F12" s="277"/>
      <c r="G12" s="273"/>
      <c r="H12" s="264"/>
      <c r="I12" s="264"/>
      <c r="J12" s="264"/>
      <c r="K12" s="264"/>
      <c r="L12" s="264"/>
      <c r="M12" s="264"/>
      <c r="N12" s="264"/>
      <c r="O12" s="264"/>
      <c r="P12" s="274"/>
      <c r="Q12" s="294"/>
      <c r="R12" s="274"/>
      <c r="S12" s="264"/>
      <c r="T12" s="264"/>
    </row>
    <row r="13" spans="1:20" ht="18.75" customHeight="1" thickBot="1">
      <c r="N13" s="279"/>
      <c r="O13" s="279"/>
    </row>
    <row r="14" spans="1:20" ht="45" customHeight="1">
      <c r="A14" s="309" t="s">
        <v>1611</v>
      </c>
      <c r="B14" s="310"/>
      <c r="C14" s="310"/>
      <c r="D14" s="310"/>
      <c r="E14" s="281"/>
      <c r="F14" s="281"/>
      <c r="G14" s="281"/>
      <c r="H14" s="281"/>
      <c r="I14" s="281"/>
      <c r="J14" s="281"/>
      <c r="K14" s="281"/>
      <c r="L14" s="281"/>
      <c r="M14" s="281"/>
      <c r="N14" s="281"/>
      <c r="O14" s="281"/>
      <c r="P14" s="282"/>
      <c r="Q14" s="296"/>
      <c r="R14" s="282"/>
      <c r="S14" s="311"/>
      <c r="T14" s="312"/>
    </row>
    <row r="15" spans="1:20" s="283" customFormat="1" ht="23.25" customHeight="1">
      <c r="A15" s="338" t="s">
        <v>39</v>
      </c>
      <c r="B15" s="327" t="s">
        <v>91</v>
      </c>
      <c r="C15" s="327" t="s">
        <v>37</v>
      </c>
      <c r="D15" s="327" t="s">
        <v>38</v>
      </c>
      <c r="E15" s="327">
        <v>4</v>
      </c>
      <c r="F15" s="332" t="s">
        <v>16</v>
      </c>
      <c r="G15" s="332" t="s">
        <v>15</v>
      </c>
      <c r="H15" s="332" t="s">
        <v>14</v>
      </c>
      <c r="I15" s="327" t="s">
        <v>13</v>
      </c>
      <c r="J15" s="327" t="s">
        <v>12</v>
      </c>
      <c r="K15" s="327" t="s">
        <v>11</v>
      </c>
      <c r="L15" s="327" t="s">
        <v>10</v>
      </c>
      <c r="M15" s="327" t="s">
        <v>56</v>
      </c>
      <c r="N15" s="327" t="s">
        <v>8</v>
      </c>
      <c r="O15" s="327" t="s">
        <v>7</v>
      </c>
      <c r="P15" s="330" t="s">
        <v>995</v>
      </c>
      <c r="Q15" s="330" t="s">
        <v>994</v>
      </c>
      <c r="R15" s="330" t="s">
        <v>7</v>
      </c>
      <c r="S15" s="327" t="s">
        <v>115</v>
      </c>
      <c r="T15" s="313" t="s">
        <v>116</v>
      </c>
    </row>
    <row r="16" spans="1:20" s="283" customFormat="1" ht="23.25" customHeight="1" thickBot="1">
      <c r="A16" s="339"/>
      <c r="B16" s="328"/>
      <c r="C16" s="340"/>
      <c r="D16" s="329"/>
      <c r="E16" s="329"/>
      <c r="F16" s="333"/>
      <c r="G16" s="333"/>
      <c r="H16" s="333"/>
      <c r="I16" s="329"/>
      <c r="J16" s="329"/>
      <c r="K16" s="329"/>
      <c r="L16" s="329"/>
      <c r="M16" s="328"/>
      <c r="N16" s="328"/>
      <c r="O16" s="329"/>
      <c r="P16" s="331"/>
      <c r="Q16" s="331"/>
      <c r="R16" s="331"/>
      <c r="S16" s="329"/>
      <c r="T16" s="314"/>
    </row>
    <row r="17" spans="1:20" ht="20.25" customHeight="1">
      <c r="A17" s="315" t="s">
        <v>1612</v>
      </c>
      <c r="B17" s="317" t="s">
        <v>1558</v>
      </c>
      <c r="C17" s="320"/>
      <c r="D17" s="317" t="s">
        <v>1613</v>
      </c>
      <c r="E17" s="323"/>
      <c r="F17" s="323">
        <v>409</v>
      </c>
      <c r="G17" s="323">
        <v>488</v>
      </c>
      <c r="H17" s="323">
        <v>190</v>
      </c>
      <c r="I17" s="325"/>
      <c r="J17" s="325"/>
      <c r="K17" s="325"/>
      <c r="L17" s="325"/>
      <c r="M17" s="325"/>
      <c r="N17" s="325"/>
      <c r="O17" s="325">
        <f>SUM(E17:N21)</f>
        <v>1087</v>
      </c>
      <c r="P17" s="345">
        <v>22.95</v>
      </c>
      <c r="Q17" s="346">
        <v>0.8</v>
      </c>
      <c r="R17" s="349">
        <f>+(O17*P17+O22*P22)*(1-Q17)</f>
        <v>5996.1899999999978</v>
      </c>
      <c r="S17" s="284" t="s">
        <v>1614</v>
      </c>
      <c r="T17" s="285">
        <v>4</v>
      </c>
    </row>
    <row r="18" spans="1:20" ht="20.25" customHeight="1">
      <c r="A18" s="316"/>
      <c r="B18" s="318"/>
      <c r="C18" s="321"/>
      <c r="D18" s="318"/>
      <c r="E18" s="324"/>
      <c r="F18" s="324"/>
      <c r="G18" s="324"/>
      <c r="H18" s="324"/>
      <c r="I18" s="326"/>
      <c r="J18" s="326"/>
      <c r="K18" s="326"/>
      <c r="L18" s="326"/>
      <c r="M18" s="326"/>
      <c r="N18" s="326"/>
      <c r="O18" s="326"/>
      <c r="P18" s="343"/>
      <c r="Q18" s="347"/>
      <c r="R18" s="350"/>
      <c r="S18" s="286" t="s">
        <v>1615</v>
      </c>
      <c r="T18" s="287" t="s">
        <v>16</v>
      </c>
    </row>
    <row r="19" spans="1:20" ht="20.25" customHeight="1">
      <c r="A19" s="316"/>
      <c r="B19" s="318"/>
      <c r="C19" s="321"/>
      <c r="D19" s="318"/>
      <c r="E19" s="324"/>
      <c r="F19" s="324"/>
      <c r="G19" s="324"/>
      <c r="H19" s="324"/>
      <c r="I19" s="326"/>
      <c r="J19" s="326"/>
      <c r="K19" s="326"/>
      <c r="L19" s="326"/>
      <c r="M19" s="326"/>
      <c r="N19" s="326"/>
      <c r="O19" s="326"/>
      <c r="P19" s="343"/>
      <c r="Q19" s="347"/>
      <c r="R19" s="350"/>
      <c r="S19" s="286" t="s">
        <v>1616</v>
      </c>
      <c r="T19" s="287" t="s">
        <v>15</v>
      </c>
    </row>
    <row r="20" spans="1:20" ht="20.25" customHeight="1">
      <c r="A20" s="316"/>
      <c r="B20" s="318"/>
      <c r="C20" s="321"/>
      <c r="D20" s="318"/>
      <c r="E20" s="324"/>
      <c r="F20" s="324"/>
      <c r="G20" s="324"/>
      <c r="H20" s="324"/>
      <c r="I20" s="326"/>
      <c r="J20" s="326"/>
      <c r="K20" s="326"/>
      <c r="L20" s="326"/>
      <c r="M20" s="326"/>
      <c r="N20" s="326"/>
      <c r="O20" s="326"/>
      <c r="P20" s="343"/>
      <c r="Q20" s="347"/>
      <c r="R20" s="350"/>
      <c r="S20" s="286" t="s">
        <v>1617</v>
      </c>
      <c r="T20" s="288" t="s">
        <v>14</v>
      </c>
    </row>
    <row r="21" spans="1:20" ht="20.25" customHeight="1">
      <c r="A21" s="316"/>
      <c r="B21" s="318"/>
      <c r="C21" s="321"/>
      <c r="D21" s="318"/>
      <c r="E21" s="324"/>
      <c r="F21" s="324"/>
      <c r="G21" s="324"/>
      <c r="H21" s="324"/>
      <c r="I21" s="326"/>
      <c r="J21" s="326"/>
      <c r="K21" s="326"/>
      <c r="L21" s="326"/>
      <c r="M21" s="326"/>
      <c r="N21" s="326"/>
      <c r="O21" s="326"/>
      <c r="P21" s="343"/>
      <c r="Q21" s="347"/>
      <c r="R21" s="350"/>
      <c r="S21" s="286" t="s">
        <v>1618</v>
      </c>
      <c r="T21" s="288" t="s">
        <v>13</v>
      </c>
    </row>
    <row r="22" spans="1:20" ht="20.25" customHeight="1">
      <c r="A22" s="334" t="s">
        <v>1619</v>
      </c>
      <c r="B22" s="318"/>
      <c r="C22" s="321"/>
      <c r="D22" s="318"/>
      <c r="E22" s="336"/>
      <c r="F22" s="336"/>
      <c r="G22" s="336"/>
      <c r="H22" s="336"/>
      <c r="I22" s="341">
        <v>194</v>
      </c>
      <c r="J22" s="341"/>
      <c r="K22" s="341"/>
      <c r="L22" s="341"/>
      <c r="M22" s="341"/>
      <c r="N22" s="341"/>
      <c r="O22" s="336">
        <f t="shared" ref="O22" si="0">SUM(E22:N26)</f>
        <v>194</v>
      </c>
      <c r="P22" s="343">
        <v>25.95</v>
      </c>
      <c r="Q22" s="347"/>
      <c r="R22" s="350"/>
      <c r="S22" s="286" t="s">
        <v>1620</v>
      </c>
      <c r="T22" s="288" t="s">
        <v>12</v>
      </c>
    </row>
    <row r="23" spans="1:20" ht="20.25" customHeight="1">
      <c r="A23" s="316"/>
      <c r="B23" s="318"/>
      <c r="C23" s="321"/>
      <c r="D23" s="318"/>
      <c r="E23" s="326"/>
      <c r="F23" s="326"/>
      <c r="G23" s="326"/>
      <c r="H23" s="326"/>
      <c r="I23" s="324"/>
      <c r="J23" s="324"/>
      <c r="K23" s="324"/>
      <c r="L23" s="324"/>
      <c r="M23" s="324"/>
      <c r="N23" s="324"/>
      <c r="O23" s="326"/>
      <c r="P23" s="343"/>
      <c r="Q23" s="347"/>
      <c r="R23" s="350"/>
      <c r="S23" s="286" t="s">
        <v>1621</v>
      </c>
      <c r="T23" s="288" t="s">
        <v>11</v>
      </c>
    </row>
    <row r="24" spans="1:20" ht="20.25" customHeight="1">
      <c r="A24" s="316"/>
      <c r="B24" s="318"/>
      <c r="C24" s="321"/>
      <c r="D24" s="318"/>
      <c r="E24" s="326"/>
      <c r="F24" s="326"/>
      <c r="G24" s="326"/>
      <c r="H24" s="326"/>
      <c r="I24" s="324"/>
      <c r="J24" s="324"/>
      <c r="K24" s="324"/>
      <c r="L24" s="324"/>
      <c r="M24" s="324"/>
      <c r="N24" s="324"/>
      <c r="O24" s="326"/>
      <c r="P24" s="343"/>
      <c r="Q24" s="347"/>
      <c r="R24" s="350"/>
      <c r="S24" s="286" t="s">
        <v>1622</v>
      </c>
      <c r="T24" s="288" t="s">
        <v>10</v>
      </c>
    </row>
    <row r="25" spans="1:20" ht="20.25" customHeight="1">
      <c r="A25" s="316"/>
      <c r="B25" s="318"/>
      <c r="C25" s="321"/>
      <c r="D25" s="318"/>
      <c r="E25" s="326"/>
      <c r="F25" s="326"/>
      <c r="G25" s="326"/>
      <c r="H25" s="326"/>
      <c r="I25" s="324"/>
      <c r="J25" s="324"/>
      <c r="K25" s="324"/>
      <c r="L25" s="324"/>
      <c r="M25" s="324"/>
      <c r="N25" s="324"/>
      <c r="O25" s="326"/>
      <c r="P25" s="343"/>
      <c r="Q25" s="347"/>
      <c r="R25" s="350"/>
      <c r="S25" s="286" t="s">
        <v>1623</v>
      </c>
      <c r="T25" s="288" t="s">
        <v>56</v>
      </c>
    </row>
    <row r="26" spans="1:20" ht="20.25" customHeight="1" thickBot="1">
      <c r="A26" s="335"/>
      <c r="B26" s="319"/>
      <c r="C26" s="322"/>
      <c r="D26" s="319"/>
      <c r="E26" s="337"/>
      <c r="F26" s="337"/>
      <c r="G26" s="337"/>
      <c r="H26" s="337"/>
      <c r="I26" s="342"/>
      <c r="J26" s="342"/>
      <c r="K26" s="342"/>
      <c r="L26" s="342"/>
      <c r="M26" s="342"/>
      <c r="N26" s="342"/>
      <c r="O26" s="337"/>
      <c r="P26" s="344"/>
      <c r="Q26" s="348"/>
      <c r="R26" s="351"/>
      <c r="S26" s="289" t="s">
        <v>1624</v>
      </c>
      <c r="T26" s="290" t="s">
        <v>8</v>
      </c>
    </row>
    <row r="27" spans="1:20" ht="20.25" customHeight="1">
      <c r="A27" s="315" t="s">
        <v>1625</v>
      </c>
      <c r="B27" s="317" t="s">
        <v>1572</v>
      </c>
      <c r="C27" s="320"/>
      <c r="D27" s="317" t="s">
        <v>1613</v>
      </c>
      <c r="E27" s="323"/>
      <c r="F27" s="323">
        <v>254</v>
      </c>
      <c r="G27" s="323"/>
      <c r="H27" s="323"/>
      <c r="I27" s="325"/>
      <c r="J27" s="325"/>
      <c r="K27" s="325"/>
      <c r="L27" s="325"/>
      <c r="M27" s="325"/>
      <c r="N27" s="325"/>
      <c r="O27" s="325">
        <f t="shared" ref="O27" si="1">SUM(E27:N31)</f>
        <v>254</v>
      </c>
      <c r="P27" s="345">
        <v>22.95</v>
      </c>
      <c r="Q27" s="346">
        <v>0.8</v>
      </c>
      <c r="R27" s="349">
        <f>+(O27*P27+O32*P32)*(1-Q27)</f>
        <v>1165.8599999999997</v>
      </c>
      <c r="S27" s="284" t="s">
        <v>1626</v>
      </c>
      <c r="T27" s="285">
        <v>4</v>
      </c>
    </row>
    <row r="28" spans="1:20" ht="20.25" customHeight="1">
      <c r="A28" s="316"/>
      <c r="B28" s="318"/>
      <c r="C28" s="321"/>
      <c r="D28" s="318"/>
      <c r="E28" s="324"/>
      <c r="F28" s="324"/>
      <c r="G28" s="324"/>
      <c r="H28" s="324"/>
      <c r="I28" s="326"/>
      <c r="J28" s="326"/>
      <c r="K28" s="326"/>
      <c r="L28" s="326"/>
      <c r="M28" s="326"/>
      <c r="N28" s="326"/>
      <c r="O28" s="326"/>
      <c r="P28" s="343"/>
      <c r="Q28" s="347"/>
      <c r="R28" s="350"/>
      <c r="S28" s="286" t="s">
        <v>1627</v>
      </c>
      <c r="T28" s="287" t="s">
        <v>16</v>
      </c>
    </row>
    <row r="29" spans="1:20" ht="20.25" customHeight="1">
      <c r="A29" s="316"/>
      <c r="B29" s="318"/>
      <c r="C29" s="321"/>
      <c r="D29" s="318"/>
      <c r="E29" s="324"/>
      <c r="F29" s="324"/>
      <c r="G29" s="324"/>
      <c r="H29" s="324"/>
      <c r="I29" s="326"/>
      <c r="J29" s="326"/>
      <c r="K29" s="326"/>
      <c r="L29" s="326"/>
      <c r="M29" s="326"/>
      <c r="N29" s="326"/>
      <c r="O29" s="326"/>
      <c r="P29" s="343"/>
      <c r="Q29" s="347"/>
      <c r="R29" s="350"/>
      <c r="S29" s="286" t="s">
        <v>1628</v>
      </c>
      <c r="T29" s="287" t="s">
        <v>15</v>
      </c>
    </row>
    <row r="30" spans="1:20" ht="20.25" customHeight="1">
      <c r="A30" s="316"/>
      <c r="B30" s="318"/>
      <c r="C30" s="321"/>
      <c r="D30" s="318"/>
      <c r="E30" s="324"/>
      <c r="F30" s="324"/>
      <c r="G30" s="324"/>
      <c r="H30" s="324"/>
      <c r="I30" s="326"/>
      <c r="J30" s="326"/>
      <c r="K30" s="326"/>
      <c r="L30" s="326"/>
      <c r="M30" s="326"/>
      <c r="N30" s="326"/>
      <c r="O30" s="326"/>
      <c r="P30" s="343"/>
      <c r="Q30" s="347"/>
      <c r="R30" s="350"/>
      <c r="S30" s="286" t="s">
        <v>1629</v>
      </c>
      <c r="T30" s="288" t="s">
        <v>14</v>
      </c>
    </row>
    <row r="31" spans="1:20" ht="20.25" customHeight="1">
      <c r="A31" s="316"/>
      <c r="B31" s="318"/>
      <c r="C31" s="321"/>
      <c r="D31" s="318"/>
      <c r="E31" s="324"/>
      <c r="F31" s="324"/>
      <c r="G31" s="324"/>
      <c r="H31" s="324"/>
      <c r="I31" s="326"/>
      <c r="J31" s="326"/>
      <c r="K31" s="326"/>
      <c r="L31" s="326"/>
      <c r="M31" s="326"/>
      <c r="N31" s="326"/>
      <c r="O31" s="326"/>
      <c r="P31" s="343"/>
      <c r="Q31" s="347"/>
      <c r="R31" s="350"/>
      <c r="S31" s="286" t="s">
        <v>1630</v>
      </c>
      <c r="T31" s="288" t="s">
        <v>13</v>
      </c>
    </row>
    <row r="32" spans="1:20" ht="20.25" customHeight="1">
      <c r="A32" s="334" t="s">
        <v>1631</v>
      </c>
      <c r="B32" s="318"/>
      <c r="C32" s="321"/>
      <c r="D32" s="318"/>
      <c r="E32" s="336"/>
      <c r="F32" s="336"/>
      <c r="G32" s="336"/>
      <c r="H32" s="336"/>
      <c r="I32" s="341"/>
      <c r="J32" s="341"/>
      <c r="K32" s="341"/>
      <c r="L32" s="341"/>
      <c r="M32" s="341"/>
      <c r="N32" s="341"/>
      <c r="O32" s="336">
        <f t="shared" ref="O32" si="2">SUM(E32:N36)</f>
        <v>0</v>
      </c>
      <c r="P32" s="343">
        <v>25.95</v>
      </c>
      <c r="Q32" s="347"/>
      <c r="R32" s="350"/>
      <c r="S32" s="286" t="s">
        <v>1632</v>
      </c>
      <c r="T32" s="288" t="s">
        <v>12</v>
      </c>
    </row>
    <row r="33" spans="1:20" ht="20.25" customHeight="1">
      <c r="A33" s="316"/>
      <c r="B33" s="318"/>
      <c r="C33" s="321"/>
      <c r="D33" s="318"/>
      <c r="E33" s="326"/>
      <c r="F33" s="326"/>
      <c r="G33" s="326"/>
      <c r="H33" s="326"/>
      <c r="I33" s="324"/>
      <c r="J33" s="324"/>
      <c r="K33" s="324"/>
      <c r="L33" s="324"/>
      <c r="M33" s="324"/>
      <c r="N33" s="324"/>
      <c r="O33" s="326"/>
      <c r="P33" s="343"/>
      <c r="Q33" s="347"/>
      <c r="R33" s="350"/>
      <c r="S33" s="286" t="s">
        <v>1633</v>
      </c>
      <c r="T33" s="288" t="s">
        <v>11</v>
      </c>
    </row>
    <row r="34" spans="1:20" ht="20.25" customHeight="1">
      <c r="A34" s="316"/>
      <c r="B34" s="318"/>
      <c r="C34" s="321"/>
      <c r="D34" s="318"/>
      <c r="E34" s="326"/>
      <c r="F34" s="326"/>
      <c r="G34" s="326"/>
      <c r="H34" s="326"/>
      <c r="I34" s="324"/>
      <c r="J34" s="324"/>
      <c r="K34" s="324"/>
      <c r="L34" s="324"/>
      <c r="M34" s="324"/>
      <c r="N34" s="324"/>
      <c r="O34" s="326"/>
      <c r="P34" s="343"/>
      <c r="Q34" s="347"/>
      <c r="R34" s="350"/>
      <c r="S34" s="286" t="s">
        <v>1634</v>
      </c>
      <c r="T34" s="288" t="s">
        <v>10</v>
      </c>
    </row>
    <row r="35" spans="1:20" ht="20.25" customHeight="1">
      <c r="A35" s="316"/>
      <c r="B35" s="318"/>
      <c r="C35" s="321"/>
      <c r="D35" s="318"/>
      <c r="E35" s="326"/>
      <c r="F35" s="326"/>
      <c r="G35" s="326"/>
      <c r="H35" s="326"/>
      <c r="I35" s="324"/>
      <c r="J35" s="324"/>
      <c r="K35" s="324"/>
      <c r="L35" s="324"/>
      <c r="M35" s="324"/>
      <c r="N35" s="324"/>
      <c r="O35" s="326"/>
      <c r="P35" s="343"/>
      <c r="Q35" s="347"/>
      <c r="R35" s="350"/>
      <c r="S35" s="286" t="s">
        <v>1635</v>
      </c>
      <c r="T35" s="288" t="s">
        <v>56</v>
      </c>
    </row>
    <row r="36" spans="1:20" ht="20.25" customHeight="1" thickBot="1">
      <c r="A36" s="335"/>
      <c r="B36" s="319"/>
      <c r="C36" s="322"/>
      <c r="D36" s="319"/>
      <c r="E36" s="337"/>
      <c r="F36" s="337"/>
      <c r="G36" s="337"/>
      <c r="H36" s="337"/>
      <c r="I36" s="342"/>
      <c r="J36" s="342"/>
      <c r="K36" s="342"/>
      <c r="L36" s="342"/>
      <c r="M36" s="342"/>
      <c r="N36" s="342"/>
      <c r="O36" s="337"/>
      <c r="P36" s="344"/>
      <c r="Q36" s="348"/>
      <c r="R36" s="351"/>
      <c r="S36" s="289" t="s">
        <v>1636</v>
      </c>
      <c r="T36" s="290" t="s">
        <v>8</v>
      </c>
    </row>
    <row r="37" spans="1:20" ht="20.25" customHeight="1">
      <c r="A37" s="315" t="s">
        <v>1637</v>
      </c>
      <c r="B37" s="317" t="s">
        <v>1638</v>
      </c>
      <c r="C37" s="320"/>
      <c r="D37" s="317" t="s">
        <v>1613</v>
      </c>
      <c r="E37" s="323"/>
      <c r="F37" s="323">
        <v>100</v>
      </c>
      <c r="G37" s="323"/>
      <c r="H37" s="323"/>
      <c r="I37" s="325"/>
      <c r="J37" s="325"/>
      <c r="K37" s="325"/>
      <c r="L37" s="325"/>
      <c r="M37" s="325"/>
      <c r="N37" s="325"/>
      <c r="O37" s="325">
        <f t="shared" ref="O37" si="3">SUM(E37:N41)</f>
        <v>100</v>
      </c>
      <c r="P37" s="345">
        <v>22.95</v>
      </c>
      <c r="Q37" s="346">
        <v>0.8</v>
      </c>
      <c r="R37" s="349">
        <f>+(O37*P37+O42*P42)*(1-Q37)</f>
        <v>458.99999999999989</v>
      </c>
      <c r="S37" s="284" t="s">
        <v>1639</v>
      </c>
      <c r="T37" s="285">
        <v>4</v>
      </c>
    </row>
    <row r="38" spans="1:20" ht="20.25" customHeight="1">
      <c r="A38" s="316"/>
      <c r="B38" s="318"/>
      <c r="C38" s="321"/>
      <c r="D38" s="318"/>
      <c r="E38" s="324"/>
      <c r="F38" s="324"/>
      <c r="G38" s="324"/>
      <c r="H38" s="324"/>
      <c r="I38" s="326"/>
      <c r="J38" s="326"/>
      <c r="K38" s="326"/>
      <c r="L38" s="326"/>
      <c r="M38" s="326"/>
      <c r="N38" s="326"/>
      <c r="O38" s="326"/>
      <c r="P38" s="343"/>
      <c r="Q38" s="347"/>
      <c r="R38" s="350"/>
      <c r="S38" s="286" t="s">
        <v>1640</v>
      </c>
      <c r="T38" s="287" t="s">
        <v>16</v>
      </c>
    </row>
    <row r="39" spans="1:20" ht="20.25" customHeight="1">
      <c r="A39" s="316"/>
      <c r="B39" s="318"/>
      <c r="C39" s="321"/>
      <c r="D39" s="318"/>
      <c r="E39" s="324"/>
      <c r="F39" s="324"/>
      <c r="G39" s="324"/>
      <c r="H39" s="324"/>
      <c r="I39" s="326"/>
      <c r="J39" s="326"/>
      <c r="K39" s="326"/>
      <c r="L39" s="326"/>
      <c r="M39" s="326"/>
      <c r="N39" s="326"/>
      <c r="O39" s="326"/>
      <c r="P39" s="343"/>
      <c r="Q39" s="347"/>
      <c r="R39" s="350"/>
      <c r="S39" s="286" t="s">
        <v>1641</v>
      </c>
      <c r="T39" s="287" t="s">
        <v>15</v>
      </c>
    </row>
    <row r="40" spans="1:20" ht="20.25" customHeight="1">
      <c r="A40" s="316"/>
      <c r="B40" s="318"/>
      <c r="C40" s="321"/>
      <c r="D40" s="318"/>
      <c r="E40" s="324"/>
      <c r="F40" s="324"/>
      <c r="G40" s="324"/>
      <c r="H40" s="324"/>
      <c r="I40" s="326"/>
      <c r="J40" s="326"/>
      <c r="K40" s="326"/>
      <c r="L40" s="326"/>
      <c r="M40" s="326"/>
      <c r="N40" s="326"/>
      <c r="O40" s="326"/>
      <c r="P40" s="343"/>
      <c r="Q40" s="347"/>
      <c r="R40" s="350"/>
      <c r="S40" s="286" t="s">
        <v>1642</v>
      </c>
      <c r="T40" s="288" t="s">
        <v>14</v>
      </c>
    </row>
    <row r="41" spans="1:20" ht="20.25" customHeight="1">
      <c r="A41" s="316"/>
      <c r="B41" s="318"/>
      <c r="C41" s="321"/>
      <c r="D41" s="318"/>
      <c r="E41" s="324"/>
      <c r="F41" s="324"/>
      <c r="G41" s="324"/>
      <c r="H41" s="324"/>
      <c r="I41" s="326"/>
      <c r="J41" s="326"/>
      <c r="K41" s="326"/>
      <c r="L41" s="326"/>
      <c r="M41" s="326"/>
      <c r="N41" s="326"/>
      <c r="O41" s="326"/>
      <c r="P41" s="343"/>
      <c r="Q41" s="347"/>
      <c r="R41" s="350"/>
      <c r="S41" s="286" t="s">
        <v>1643</v>
      </c>
      <c r="T41" s="288" t="s">
        <v>13</v>
      </c>
    </row>
    <row r="42" spans="1:20" ht="20.25" customHeight="1">
      <c r="A42" s="334" t="s">
        <v>1644</v>
      </c>
      <c r="B42" s="318"/>
      <c r="C42" s="321"/>
      <c r="D42" s="318"/>
      <c r="E42" s="336"/>
      <c r="F42" s="336"/>
      <c r="G42" s="336"/>
      <c r="H42" s="336"/>
      <c r="I42" s="341"/>
      <c r="J42" s="341"/>
      <c r="K42" s="341"/>
      <c r="L42" s="341"/>
      <c r="M42" s="341"/>
      <c r="N42" s="341"/>
      <c r="O42" s="336">
        <f t="shared" ref="O42" si="4">SUM(E42:N46)</f>
        <v>0</v>
      </c>
      <c r="P42" s="343">
        <v>25.95</v>
      </c>
      <c r="Q42" s="347"/>
      <c r="R42" s="350"/>
      <c r="S42" s="286" t="s">
        <v>1645</v>
      </c>
      <c r="T42" s="288" t="s">
        <v>12</v>
      </c>
    </row>
    <row r="43" spans="1:20" ht="20.25" customHeight="1">
      <c r="A43" s="316"/>
      <c r="B43" s="318"/>
      <c r="C43" s="321"/>
      <c r="D43" s="318"/>
      <c r="E43" s="326"/>
      <c r="F43" s="326"/>
      <c r="G43" s="326"/>
      <c r="H43" s="326"/>
      <c r="I43" s="324"/>
      <c r="J43" s="324"/>
      <c r="K43" s="324"/>
      <c r="L43" s="324"/>
      <c r="M43" s="324"/>
      <c r="N43" s="324"/>
      <c r="O43" s="326"/>
      <c r="P43" s="343"/>
      <c r="Q43" s="347"/>
      <c r="R43" s="350"/>
      <c r="S43" s="286" t="s">
        <v>1646</v>
      </c>
      <c r="T43" s="288" t="s">
        <v>11</v>
      </c>
    </row>
    <row r="44" spans="1:20" ht="20.25" customHeight="1">
      <c r="A44" s="316"/>
      <c r="B44" s="318"/>
      <c r="C44" s="321"/>
      <c r="D44" s="318"/>
      <c r="E44" s="326"/>
      <c r="F44" s="326"/>
      <c r="G44" s="326"/>
      <c r="H44" s="326"/>
      <c r="I44" s="324"/>
      <c r="J44" s="324"/>
      <c r="K44" s="324"/>
      <c r="L44" s="324"/>
      <c r="M44" s="324"/>
      <c r="N44" s="324"/>
      <c r="O44" s="326"/>
      <c r="P44" s="343"/>
      <c r="Q44" s="347"/>
      <c r="R44" s="350"/>
      <c r="S44" s="286" t="s">
        <v>1647</v>
      </c>
      <c r="T44" s="288" t="s">
        <v>10</v>
      </c>
    </row>
    <row r="45" spans="1:20" ht="20.25" customHeight="1">
      <c r="A45" s="316"/>
      <c r="B45" s="318"/>
      <c r="C45" s="321"/>
      <c r="D45" s="318"/>
      <c r="E45" s="326"/>
      <c r="F45" s="326"/>
      <c r="G45" s="326"/>
      <c r="H45" s="326"/>
      <c r="I45" s="324"/>
      <c r="J45" s="324"/>
      <c r="K45" s="324"/>
      <c r="L45" s="324"/>
      <c r="M45" s="324"/>
      <c r="N45" s="324"/>
      <c r="O45" s="326"/>
      <c r="P45" s="343"/>
      <c r="Q45" s="347"/>
      <c r="R45" s="350"/>
      <c r="S45" s="286" t="s">
        <v>1648</v>
      </c>
      <c r="T45" s="288" t="s">
        <v>56</v>
      </c>
    </row>
    <row r="46" spans="1:20" ht="20.25" customHeight="1" thickBot="1">
      <c r="A46" s="335"/>
      <c r="B46" s="319"/>
      <c r="C46" s="322"/>
      <c r="D46" s="319"/>
      <c r="E46" s="337"/>
      <c r="F46" s="337"/>
      <c r="G46" s="337"/>
      <c r="H46" s="337"/>
      <c r="I46" s="342"/>
      <c r="J46" s="342"/>
      <c r="K46" s="342"/>
      <c r="L46" s="342"/>
      <c r="M46" s="342"/>
      <c r="N46" s="342"/>
      <c r="O46" s="337"/>
      <c r="P46" s="344"/>
      <c r="Q46" s="348"/>
      <c r="R46" s="351"/>
      <c r="S46" s="289" t="s">
        <v>1649</v>
      </c>
      <c r="T46" s="290" t="s">
        <v>8</v>
      </c>
    </row>
    <row r="47" spans="1:20" ht="20.25" customHeight="1">
      <c r="A47" s="315" t="s">
        <v>1650</v>
      </c>
      <c r="B47" s="317" t="s">
        <v>1651</v>
      </c>
      <c r="C47" s="320"/>
      <c r="D47" s="317" t="s">
        <v>1613</v>
      </c>
      <c r="E47" s="323"/>
      <c r="F47" s="323">
        <v>169</v>
      </c>
      <c r="G47" s="323">
        <v>228</v>
      </c>
      <c r="H47" s="323">
        <v>243</v>
      </c>
      <c r="I47" s="325"/>
      <c r="J47" s="325"/>
      <c r="K47" s="325"/>
      <c r="L47" s="325"/>
      <c r="M47" s="325"/>
      <c r="N47" s="325"/>
      <c r="O47" s="325">
        <f t="shared" ref="O47" si="5">SUM(E47:N51)</f>
        <v>640</v>
      </c>
      <c r="P47" s="345">
        <v>22.95</v>
      </c>
      <c r="Q47" s="346">
        <v>0.8</v>
      </c>
      <c r="R47" s="349">
        <f>+(O47*P47+O52*P52)*(1-Q47)</f>
        <v>3233.4299999999994</v>
      </c>
      <c r="S47" s="284" t="s">
        <v>1652</v>
      </c>
      <c r="T47" s="285">
        <v>4</v>
      </c>
    </row>
    <row r="48" spans="1:20" ht="20.25" customHeight="1">
      <c r="A48" s="316"/>
      <c r="B48" s="318"/>
      <c r="C48" s="321"/>
      <c r="D48" s="318"/>
      <c r="E48" s="324"/>
      <c r="F48" s="324"/>
      <c r="G48" s="324"/>
      <c r="H48" s="324"/>
      <c r="I48" s="326"/>
      <c r="J48" s="326"/>
      <c r="K48" s="326"/>
      <c r="L48" s="326"/>
      <c r="M48" s="326"/>
      <c r="N48" s="326"/>
      <c r="O48" s="326"/>
      <c r="P48" s="343"/>
      <c r="Q48" s="347"/>
      <c r="R48" s="350"/>
      <c r="S48" s="286" t="s">
        <v>1653</v>
      </c>
      <c r="T48" s="287" t="s">
        <v>16</v>
      </c>
    </row>
    <row r="49" spans="1:20" ht="20.25" customHeight="1">
      <c r="A49" s="316"/>
      <c r="B49" s="318"/>
      <c r="C49" s="321"/>
      <c r="D49" s="318"/>
      <c r="E49" s="324"/>
      <c r="F49" s="324"/>
      <c r="G49" s="324"/>
      <c r="H49" s="324"/>
      <c r="I49" s="326"/>
      <c r="J49" s="326"/>
      <c r="K49" s="326"/>
      <c r="L49" s="326"/>
      <c r="M49" s="326"/>
      <c r="N49" s="326"/>
      <c r="O49" s="326"/>
      <c r="P49" s="343"/>
      <c r="Q49" s="347"/>
      <c r="R49" s="350"/>
      <c r="S49" s="286" t="s">
        <v>1654</v>
      </c>
      <c r="T49" s="287" t="s">
        <v>15</v>
      </c>
    </row>
    <row r="50" spans="1:20" ht="20.25" customHeight="1">
      <c r="A50" s="316"/>
      <c r="B50" s="318"/>
      <c r="C50" s="321"/>
      <c r="D50" s="318"/>
      <c r="E50" s="324"/>
      <c r="F50" s="324"/>
      <c r="G50" s="324"/>
      <c r="H50" s="324"/>
      <c r="I50" s="326"/>
      <c r="J50" s="326"/>
      <c r="K50" s="326"/>
      <c r="L50" s="326"/>
      <c r="M50" s="326"/>
      <c r="N50" s="326"/>
      <c r="O50" s="326"/>
      <c r="P50" s="343"/>
      <c r="Q50" s="347"/>
      <c r="R50" s="350"/>
      <c r="S50" s="286" t="s">
        <v>1655</v>
      </c>
      <c r="T50" s="288" t="s">
        <v>14</v>
      </c>
    </row>
    <row r="51" spans="1:20" ht="20.25" customHeight="1">
      <c r="A51" s="316"/>
      <c r="B51" s="318"/>
      <c r="C51" s="321"/>
      <c r="D51" s="318"/>
      <c r="E51" s="324"/>
      <c r="F51" s="324"/>
      <c r="G51" s="324"/>
      <c r="H51" s="324"/>
      <c r="I51" s="326"/>
      <c r="J51" s="326"/>
      <c r="K51" s="326"/>
      <c r="L51" s="326"/>
      <c r="M51" s="326"/>
      <c r="N51" s="326"/>
      <c r="O51" s="326"/>
      <c r="P51" s="343"/>
      <c r="Q51" s="347"/>
      <c r="R51" s="350"/>
      <c r="S51" s="286" t="s">
        <v>1656</v>
      </c>
      <c r="T51" s="288" t="s">
        <v>13</v>
      </c>
    </row>
    <row r="52" spans="1:20" ht="20.25" customHeight="1">
      <c r="A52" s="334" t="s">
        <v>1657</v>
      </c>
      <c r="B52" s="318"/>
      <c r="C52" s="321"/>
      <c r="D52" s="318"/>
      <c r="E52" s="336"/>
      <c r="F52" s="336"/>
      <c r="G52" s="336"/>
      <c r="H52" s="336"/>
      <c r="I52" s="341"/>
      <c r="J52" s="341"/>
      <c r="K52" s="341"/>
      <c r="L52" s="341"/>
      <c r="M52" s="341">
        <v>57</v>
      </c>
      <c r="N52" s="341"/>
      <c r="O52" s="336">
        <f t="shared" ref="O52" si="6">SUM(E52:N56)</f>
        <v>57</v>
      </c>
      <c r="P52" s="343">
        <v>25.95</v>
      </c>
      <c r="Q52" s="347"/>
      <c r="R52" s="350"/>
      <c r="S52" s="286" t="s">
        <v>1658</v>
      </c>
      <c r="T52" s="288" t="s">
        <v>12</v>
      </c>
    </row>
    <row r="53" spans="1:20" ht="20.25" customHeight="1">
      <c r="A53" s="316"/>
      <c r="B53" s="318"/>
      <c r="C53" s="321"/>
      <c r="D53" s="318"/>
      <c r="E53" s="326"/>
      <c r="F53" s="326"/>
      <c r="G53" s="326"/>
      <c r="H53" s="326"/>
      <c r="I53" s="324"/>
      <c r="J53" s="324"/>
      <c r="K53" s="324"/>
      <c r="L53" s="324"/>
      <c r="M53" s="324"/>
      <c r="N53" s="324"/>
      <c r="O53" s="326"/>
      <c r="P53" s="343"/>
      <c r="Q53" s="347"/>
      <c r="R53" s="350"/>
      <c r="S53" s="286" t="s">
        <v>1659</v>
      </c>
      <c r="T53" s="288" t="s">
        <v>11</v>
      </c>
    </row>
    <row r="54" spans="1:20" ht="20.25" customHeight="1">
      <c r="A54" s="316"/>
      <c r="B54" s="318"/>
      <c r="C54" s="321"/>
      <c r="D54" s="318"/>
      <c r="E54" s="326"/>
      <c r="F54" s="326"/>
      <c r="G54" s="326"/>
      <c r="H54" s="326"/>
      <c r="I54" s="324"/>
      <c r="J54" s="324"/>
      <c r="K54" s="324"/>
      <c r="L54" s="324"/>
      <c r="M54" s="324"/>
      <c r="N54" s="324"/>
      <c r="O54" s="326"/>
      <c r="P54" s="343"/>
      <c r="Q54" s="347"/>
      <c r="R54" s="350"/>
      <c r="S54" s="286" t="s">
        <v>1660</v>
      </c>
      <c r="T54" s="288" t="s">
        <v>10</v>
      </c>
    </row>
    <row r="55" spans="1:20" ht="20.25" customHeight="1">
      <c r="A55" s="316"/>
      <c r="B55" s="318"/>
      <c r="C55" s="321"/>
      <c r="D55" s="318"/>
      <c r="E55" s="326"/>
      <c r="F55" s="326"/>
      <c r="G55" s="326"/>
      <c r="H55" s="326"/>
      <c r="I55" s="324"/>
      <c r="J55" s="324"/>
      <c r="K55" s="324"/>
      <c r="L55" s="324"/>
      <c r="M55" s="324"/>
      <c r="N55" s="324"/>
      <c r="O55" s="326"/>
      <c r="P55" s="343"/>
      <c r="Q55" s="347"/>
      <c r="R55" s="350"/>
      <c r="S55" s="286" t="s">
        <v>1661</v>
      </c>
      <c r="T55" s="288" t="s">
        <v>56</v>
      </c>
    </row>
    <row r="56" spans="1:20" ht="20.25" customHeight="1" thickBot="1">
      <c r="A56" s="335"/>
      <c r="B56" s="319"/>
      <c r="C56" s="322"/>
      <c r="D56" s="319"/>
      <c r="E56" s="337"/>
      <c r="F56" s="337"/>
      <c r="G56" s="337"/>
      <c r="H56" s="337"/>
      <c r="I56" s="342"/>
      <c r="J56" s="342"/>
      <c r="K56" s="342"/>
      <c r="L56" s="342"/>
      <c r="M56" s="342"/>
      <c r="N56" s="342"/>
      <c r="O56" s="337"/>
      <c r="P56" s="344"/>
      <c r="Q56" s="348"/>
      <c r="R56" s="351"/>
      <c r="S56" s="289" t="s">
        <v>1662</v>
      </c>
      <c r="T56" s="290" t="s">
        <v>8</v>
      </c>
    </row>
    <row r="57" spans="1:20" ht="21.75" customHeight="1" thickBot="1">
      <c r="O57" s="291">
        <f>SUM(O17:O56)</f>
        <v>2332</v>
      </c>
      <c r="Q57" s="297"/>
      <c r="R57" s="298">
        <f>SUM(R17:R56)</f>
        <v>10854.479999999996</v>
      </c>
    </row>
  </sheetData>
  <mergeCells count="153">
    <mergeCell ref="P47:P51"/>
    <mergeCell ref="Q47:Q56"/>
    <mergeCell ref="R47:R56"/>
    <mergeCell ref="M52:M56"/>
    <mergeCell ref="N52:N56"/>
    <mergeCell ref="O52:O56"/>
    <mergeCell ref="P52:P56"/>
    <mergeCell ref="G47:G51"/>
    <mergeCell ref="H47:H51"/>
    <mergeCell ref="I47:I51"/>
    <mergeCell ref="J47:J51"/>
    <mergeCell ref="K47:K51"/>
    <mergeCell ref="L47:L51"/>
    <mergeCell ref="G52:G56"/>
    <mergeCell ref="H52:H56"/>
    <mergeCell ref="I52:I56"/>
    <mergeCell ref="J52:J56"/>
    <mergeCell ref="K52:K56"/>
    <mergeCell ref="L52:L56"/>
    <mergeCell ref="M47:M51"/>
    <mergeCell ref="N47:N51"/>
    <mergeCell ref="O47:O51"/>
    <mergeCell ref="A47:A51"/>
    <mergeCell ref="B47:B56"/>
    <mergeCell ref="C47:C56"/>
    <mergeCell ref="D47:D56"/>
    <mergeCell ref="E47:E51"/>
    <mergeCell ref="F47:F51"/>
    <mergeCell ref="A52:A56"/>
    <mergeCell ref="E52:E56"/>
    <mergeCell ref="F52:F56"/>
    <mergeCell ref="P37:P41"/>
    <mergeCell ref="Q37:Q46"/>
    <mergeCell ref="R37:R46"/>
    <mergeCell ref="M42:M46"/>
    <mergeCell ref="N42:N46"/>
    <mergeCell ref="O42:O46"/>
    <mergeCell ref="P42:P46"/>
    <mergeCell ref="G37:G41"/>
    <mergeCell ref="H37:H41"/>
    <mergeCell ref="I37:I41"/>
    <mergeCell ref="J37:J41"/>
    <mergeCell ref="K37:K41"/>
    <mergeCell ref="L37:L41"/>
    <mergeCell ref="G42:G46"/>
    <mergeCell ref="H42:H46"/>
    <mergeCell ref="I42:I46"/>
    <mergeCell ref="J42:J46"/>
    <mergeCell ref="K42:K46"/>
    <mergeCell ref="L42:L46"/>
    <mergeCell ref="M37:M41"/>
    <mergeCell ref="N37:N41"/>
    <mergeCell ref="O37:O41"/>
    <mergeCell ref="A37:A41"/>
    <mergeCell ref="B37:B46"/>
    <mergeCell ref="C37:C46"/>
    <mergeCell ref="D37:D46"/>
    <mergeCell ref="E37:E41"/>
    <mergeCell ref="F37:F41"/>
    <mergeCell ref="A42:A46"/>
    <mergeCell ref="E42:E46"/>
    <mergeCell ref="F42:F46"/>
    <mergeCell ref="P27:P31"/>
    <mergeCell ref="Q27:Q36"/>
    <mergeCell ref="R27:R36"/>
    <mergeCell ref="M32:M36"/>
    <mergeCell ref="N32:N36"/>
    <mergeCell ref="O32:O36"/>
    <mergeCell ref="P32:P36"/>
    <mergeCell ref="G27:G31"/>
    <mergeCell ref="H27:H31"/>
    <mergeCell ref="I27:I31"/>
    <mergeCell ref="J27:J31"/>
    <mergeCell ref="K27:K31"/>
    <mergeCell ref="L27:L31"/>
    <mergeCell ref="G32:G36"/>
    <mergeCell ref="H32:H36"/>
    <mergeCell ref="I32:I36"/>
    <mergeCell ref="J32:J36"/>
    <mergeCell ref="K32:K36"/>
    <mergeCell ref="L32:L36"/>
    <mergeCell ref="M27:M31"/>
    <mergeCell ref="N27:N31"/>
    <mergeCell ref="O27:O31"/>
    <mergeCell ref="A27:A31"/>
    <mergeCell ref="B27:B36"/>
    <mergeCell ref="C27:C36"/>
    <mergeCell ref="D27:D36"/>
    <mergeCell ref="E27:E31"/>
    <mergeCell ref="F27:F31"/>
    <mergeCell ref="A32:A36"/>
    <mergeCell ref="E32:E36"/>
    <mergeCell ref="F32:F36"/>
    <mergeCell ref="O22:O26"/>
    <mergeCell ref="P22:P26"/>
    <mergeCell ref="P17:P21"/>
    <mergeCell ref="Q17:Q26"/>
    <mergeCell ref="R17:R26"/>
    <mergeCell ref="L17:L21"/>
    <mergeCell ref="M17:M21"/>
    <mergeCell ref="N17:N21"/>
    <mergeCell ref="O17:O21"/>
    <mergeCell ref="M22:M26"/>
    <mergeCell ref="A15:A16"/>
    <mergeCell ref="B15:B16"/>
    <mergeCell ref="C15:C16"/>
    <mergeCell ref="D15:D16"/>
    <mergeCell ref="E15:E16"/>
    <mergeCell ref="F15:F16"/>
    <mergeCell ref="G15:G16"/>
    <mergeCell ref="N22:N26"/>
    <mergeCell ref="F22:F26"/>
    <mergeCell ref="G22:G26"/>
    <mergeCell ref="H22:H26"/>
    <mergeCell ref="I22:I26"/>
    <mergeCell ref="J22:J26"/>
    <mergeCell ref="J17:J21"/>
    <mergeCell ref="K17:K21"/>
    <mergeCell ref="K22:K26"/>
    <mergeCell ref="L22:L26"/>
    <mergeCell ref="T15:T16"/>
    <mergeCell ref="A17:A21"/>
    <mergeCell ref="B17:B26"/>
    <mergeCell ref="C17:C26"/>
    <mergeCell ref="D17:D26"/>
    <mergeCell ref="E17:E21"/>
    <mergeCell ref="F17:F21"/>
    <mergeCell ref="G17:G21"/>
    <mergeCell ref="H17:H21"/>
    <mergeCell ref="I17:I21"/>
    <mergeCell ref="N15:N16"/>
    <mergeCell ref="O15:O16"/>
    <mergeCell ref="P15:P16"/>
    <mergeCell ref="Q15:Q16"/>
    <mergeCell ref="R15:R16"/>
    <mergeCell ref="S15:S16"/>
    <mergeCell ref="H15:H16"/>
    <mergeCell ref="I15:I16"/>
    <mergeCell ref="J15:J16"/>
    <mergeCell ref="K15:K16"/>
    <mergeCell ref="L15:L16"/>
    <mergeCell ref="M15:M16"/>
    <mergeCell ref="A22:A26"/>
    <mergeCell ref="E22:E26"/>
    <mergeCell ref="S1:T1"/>
    <mergeCell ref="S2:T2"/>
    <mergeCell ref="S3:T3"/>
    <mergeCell ref="S4:T4"/>
    <mergeCell ref="S5:T5"/>
    <mergeCell ref="S6:T6"/>
    <mergeCell ref="S7:T7"/>
    <mergeCell ref="A14:D14"/>
    <mergeCell ref="S14:T14"/>
  </mergeCells>
  <pageMargins left="0.7" right="0.7" top="0.75" bottom="0.75" header="0.3" footer="0.3"/>
  <pageSetup paperSize="9" scale="37" orientation="landscape" r:id="rId1"/>
  <rowBreaks count="1" manualBreakCount="1">
    <brk id="46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pageSetUpPr fitToPage="1"/>
  </sheetPr>
  <dimension ref="A1:T57"/>
  <sheetViews>
    <sheetView showGridLines="0" zoomScale="50" zoomScaleNormal="50" zoomScalePageLayoutView="55" workbookViewId="0">
      <pane ySplit="16" topLeftCell="A23" activePane="bottomLeft" state="frozenSplit"/>
      <selection pane="bottomLeft" activeCell="B2" sqref="B2:D8"/>
    </sheetView>
  </sheetViews>
  <sheetFormatPr defaultColWidth="12" defaultRowHeight="15"/>
  <cols>
    <col min="1" max="2" width="31.28515625" style="267" customWidth="1"/>
    <col min="3" max="4" width="46.28515625" style="267" customWidth="1"/>
    <col min="5" max="14" width="9.28515625" style="267" customWidth="1"/>
    <col min="15" max="15" width="23.42578125" style="267" customWidth="1"/>
    <col min="16" max="16" width="18.28515625" style="280" customWidth="1"/>
    <col min="17" max="17" width="18.7109375" style="295" customWidth="1"/>
    <col min="18" max="18" width="45.7109375" style="280" customWidth="1"/>
    <col min="19" max="19" width="24" style="267" customWidth="1"/>
    <col min="20" max="20" width="9.7109375" style="267" customWidth="1"/>
    <col min="21" max="16384" width="12" style="267"/>
  </cols>
  <sheetData>
    <row r="1" spans="1:20" ht="18.75" customHeight="1">
      <c r="A1" s="37"/>
      <c r="B1" s="264"/>
      <c r="C1" s="265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40"/>
      <c r="O1" s="266"/>
      <c r="P1" s="139"/>
      <c r="Q1" s="139"/>
      <c r="R1" s="139" t="s">
        <v>1549</v>
      </c>
      <c r="S1" s="305"/>
      <c r="T1" s="306"/>
    </row>
    <row r="2" spans="1:20" ht="18.75" customHeight="1">
      <c r="A2" s="37"/>
      <c r="B2" s="40"/>
      <c r="C2" s="268"/>
      <c r="D2" s="40"/>
      <c r="E2" s="40"/>
      <c r="F2" s="264"/>
      <c r="G2" s="264"/>
      <c r="H2" s="269"/>
      <c r="I2" s="264"/>
      <c r="J2" s="264"/>
      <c r="K2" s="264"/>
      <c r="L2" s="264"/>
      <c r="M2" s="264"/>
      <c r="N2" s="270"/>
      <c r="O2" s="266"/>
      <c r="P2" s="139"/>
      <c r="Q2" s="139"/>
      <c r="R2" s="139" t="s">
        <v>1550</v>
      </c>
      <c r="S2" s="307"/>
      <c r="T2" s="308"/>
    </row>
    <row r="3" spans="1:20" ht="18.75" customHeight="1">
      <c r="A3" s="37"/>
      <c r="B3" s="40"/>
      <c r="C3" s="268"/>
      <c r="D3" s="40"/>
      <c r="E3" s="40"/>
      <c r="F3" s="264"/>
      <c r="G3" s="264"/>
      <c r="H3" s="269"/>
      <c r="I3" s="264"/>
      <c r="J3" s="264"/>
      <c r="K3" s="264"/>
      <c r="L3" s="264"/>
      <c r="M3" s="264"/>
      <c r="N3" s="270"/>
      <c r="O3" s="266"/>
      <c r="P3" s="139"/>
      <c r="Q3" s="139"/>
      <c r="R3" s="139" t="s">
        <v>1551</v>
      </c>
      <c r="S3" s="307"/>
      <c r="T3" s="308"/>
    </row>
    <row r="4" spans="1:20" ht="18.75" customHeight="1">
      <c r="A4" s="37"/>
      <c r="B4" s="40"/>
      <c r="C4" s="268"/>
      <c r="D4" s="40"/>
      <c r="E4" s="40"/>
      <c r="F4" s="264"/>
      <c r="G4" s="264"/>
      <c r="H4" s="269"/>
      <c r="I4" s="264"/>
      <c r="J4" s="264"/>
      <c r="K4" s="264"/>
      <c r="L4" s="264"/>
      <c r="M4" s="264"/>
      <c r="N4" s="270"/>
      <c r="O4" s="266"/>
      <c r="P4" s="139"/>
      <c r="Q4" s="139"/>
      <c r="R4" s="139" t="s">
        <v>1552</v>
      </c>
      <c r="S4" s="307"/>
      <c r="T4" s="308"/>
    </row>
    <row r="5" spans="1:20" ht="18.75" customHeight="1">
      <c r="A5" s="37"/>
      <c r="B5" s="40"/>
      <c r="C5" s="271"/>
      <c r="D5" s="40"/>
      <c r="E5" s="40"/>
      <c r="F5" s="33"/>
      <c r="G5" s="264"/>
      <c r="H5" s="264"/>
      <c r="I5" s="264"/>
      <c r="J5" s="264"/>
      <c r="K5" s="264"/>
      <c r="L5" s="264"/>
      <c r="M5" s="264"/>
      <c r="N5" s="264"/>
      <c r="O5" s="266"/>
      <c r="P5" s="139"/>
      <c r="Q5" s="139"/>
      <c r="R5" s="139" t="s">
        <v>1553</v>
      </c>
      <c r="S5" s="305"/>
      <c r="T5" s="306"/>
    </row>
    <row r="6" spans="1:20" ht="18.75" customHeight="1">
      <c r="A6" s="37"/>
      <c r="B6" s="40"/>
      <c r="C6" s="268"/>
      <c r="D6" s="40"/>
      <c r="E6" s="40"/>
      <c r="F6" s="264"/>
      <c r="G6" s="264"/>
      <c r="H6" s="264"/>
      <c r="I6" s="264"/>
      <c r="J6" s="264"/>
      <c r="K6" s="264"/>
      <c r="L6" s="264"/>
      <c r="M6" s="264"/>
      <c r="N6" s="264"/>
      <c r="P6" s="272"/>
      <c r="Q6" s="139"/>
      <c r="R6" s="139" t="s">
        <v>1554</v>
      </c>
      <c r="S6" s="305"/>
      <c r="T6" s="306"/>
    </row>
    <row r="7" spans="1:20" ht="18.75" customHeight="1">
      <c r="A7" s="37"/>
      <c r="B7" s="40"/>
      <c r="C7" s="268"/>
      <c r="D7" s="40"/>
      <c r="E7" s="40"/>
      <c r="F7" s="264"/>
      <c r="G7" s="264"/>
      <c r="H7" s="264"/>
      <c r="I7" s="264"/>
      <c r="J7" s="264"/>
      <c r="K7" s="264"/>
      <c r="L7" s="264"/>
      <c r="M7" s="264"/>
      <c r="N7" s="268"/>
      <c r="O7" s="266"/>
      <c r="P7" s="139"/>
      <c r="Q7" s="139"/>
      <c r="R7" s="139" t="s">
        <v>1555</v>
      </c>
      <c r="S7" s="305"/>
      <c r="T7" s="306"/>
    </row>
    <row r="8" spans="1:20" ht="18.75" customHeight="1">
      <c r="A8" s="37"/>
      <c r="B8" s="273"/>
      <c r="C8" s="273"/>
      <c r="D8" s="273"/>
      <c r="E8" s="273"/>
      <c r="F8" s="273"/>
      <c r="G8" s="273"/>
      <c r="H8" s="265"/>
      <c r="I8" s="264"/>
      <c r="J8" s="264"/>
      <c r="K8" s="264"/>
      <c r="L8" s="264"/>
      <c r="M8" s="264"/>
      <c r="N8" s="264"/>
      <c r="O8" s="264"/>
      <c r="P8" s="274"/>
      <c r="Q8" s="294"/>
      <c r="R8" s="274"/>
      <c r="S8" s="264"/>
      <c r="T8" s="264"/>
    </row>
    <row r="9" spans="1:20" ht="18.75" customHeight="1">
      <c r="A9" s="275"/>
      <c r="B9" s="273"/>
      <c r="C9" s="276"/>
      <c r="D9" s="277"/>
      <c r="E9" s="277"/>
      <c r="F9" s="277"/>
      <c r="G9" s="273"/>
      <c r="H9" s="264"/>
      <c r="I9" s="264"/>
      <c r="J9" s="264"/>
      <c r="K9" s="264"/>
      <c r="L9" s="264"/>
      <c r="M9" s="264"/>
      <c r="N9" s="264"/>
      <c r="O9" s="264"/>
      <c r="P9" s="274"/>
      <c r="Q9" s="294"/>
      <c r="R9" s="274"/>
      <c r="S9" s="264"/>
      <c r="T9" s="264"/>
    </row>
    <row r="10" spans="1:20" ht="18.75" customHeight="1">
      <c r="A10" s="275"/>
      <c r="B10" s="273"/>
      <c r="C10" s="276"/>
      <c r="D10" s="277"/>
      <c r="E10" s="277"/>
      <c r="F10" s="277"/>
      <c r="G10" s="273"/>
      <c r="H10" s="264"/>
      <c r="I10" s="264"/>
      <c r="J10" s="264"/>
      <c r="K10" s="264"/>
      <c r="L10" s="264"/>
      <c r="M10" s="264"/>
      <c r="N10" s="264"/>
      <c r="O10" s="264"/>
      <c r="P10" s="274"/>
      <c r="Q10" s="294"/>
      <c r="R10" s="274"/>
      <c r="S10" s="264"/>
      <c r="T10" s="264"/>
    </row>
    <row r="11" spans="1:20" ht="18.75" customHeight="1">
      <c r="A11" s="275"/>
      <c r="B11" s="273"/>
      <c r="C11" s="276"/>
      <c r="D11" s="277"/>
      <c r="E11" s="277"/>
      <c r="F11" s="277"/>
      <c r="G11" s="273"/>
      <c r="H11" s="264"/>
      <c r="I11" s="264"/>
      <c r="J11" s="264"/>
      <c r="K11" s="264"/>
      <c r="L11" s="264"/>
      <c r="M11" s="264"/>
      <c r="N11" s="264"/>
      <c r="O11" s="264"/>
      <c r="P11" s="274"/>
      <c r="Q11" s="294"/>
      <c r="R11" s="274"/>
      <c r="S11" s="264"/>
      <c r="T11" s="264"/>
    </row>
    <row r="12" spans="1:20" ht="18.75" customHeight="1">
      <c r="A12" s="275"/>
      <c r="B12" s="273"/>
      <c r="C12" s="273"/>
      <c r="D12" s="278"/>
      <c r="E12" s="278"/>
      <c r="F12" s="277"/>
      <c r="G12" s="273"/>
      <c r="H12" s="264"/>
      <c r="I12" s="264"/>
      <c r="J12" s="264"/>
      <c r="K12" s="264"/>
      <c r="L12" s="264"/>
      <c r="M12" s="264"/>
      <c r="N12" s="264"/>
      <c r="O12" s="264"/>
      <c r="P12" s="274"/>
      <c r="Q12" s="294"/>
      <c r="R12" s="274"/>
      <c r="S12" s="264"/>
      <c r="T12" s="264"/>
    </row>
    <row r="13" spans="1:20" ht="18.75" customHeight="1" thickBot="1">
      <c r="N13" s="279"/>
      <c r="O13" s="279"/>
    </row>
    <row r="14" spans="1:20" ht="45" customHeight="1">
      <c r="A14" s="309" t="s">
        <v>1663</v>
      </c>
      <c r="B14" s="310"/>
      <c r="C14" s="310"/>
      <c r="D14" s="310"/>
      <c r="E14" s="281"/>
      <c r="F14" s="281"/>
      <c r="G14" s="281"/>
      <c r="H14" s="281"/>
      <c r="I14" s="281"/>
      <c r="J14" s="281"/>
      <c r="K14" s="281"/>
      <c r="L14" s="281"/>
      <c r="M14" s="281"/>
      <c r="N14" s="281"/>
      <c r="O14" s="281"/>
      <c r="P14" s="282"/>
      <c r="Q14" s="296"/>
      <c r="R14" s="282"/>
      <c r="S14" s="311"/>
      <c r="T14" s="312"/>
    </row>
    <row r="15" spans="1:20" s="283" customFormat="1" ht="23.25" customHeight="1">
      <c r="A15" s="338" t="s">
        <v>39</v>
      </c>
      <c r="B15" s="327" t="s">
        <v>91</v>
      </c>
      <c r="C15" s="327" t="s">
        <v>37</v>
      </c>
      <c r="D15" s="327" t="s">
        <v>38</v>
      </c>
      <c r="E15" s="327">
        <v>4</v>
      </c>
      <c r="F15" s="332" t="s">
        <v>16</v>
      </c>
      <c r="G15" s="332" t="s">
        <v>15</v>
      </c>
      <c r="H15" s="332" t="s">
        <v>14</v>
      </c>
      <c r="I15" s="327" t="s">
        <v>13</v>
      </c>
      <c r="J15" s="327" t="s">
        <v>12</v>
      </c>
      <c r="K15" s="327" t="s">
        <v>11</v>
      </c>
      <c r="L15" s="327" t="s">
        <v>10</v>
      </c>
      <c r="M15" s="327" t="s">
        <v>56</v>
      </c>
      <c r="N15" s="327" t="s">
        <v>8</v>
      </c>
      <c r="O15" s="327" t="s">
        <v>7</v>
      </c>
      <c r="P15" s="330" t="s">
        <v>995</v>
      </c>
      <c r="Q15" s="330" t="s">
        <v>994</v>
      </c>
      <c r="R15" s="330" t="s">
        <v>7</v>
      </c>
      <c r="S15" s="327" t="s">
        <v>115</v>
      </c>
      <c r="T15" s="313" t="s">
        <v>116</v>
      </c>
    </row>
    <row r="16" spans="1:20" s="283" customFormat="1" ht="23.25" customHeight="1" thickBot="1">
      <c r="A16" s="339"/>
      <c r="B16" s="328"/>
      <c r="C16" s="340"/>
      <c r="D16" s="329"/>
      <c r="E16" s="329"/>
      <c r="F16" s="333"/>
      <c r="G16" s="333"/>
      <c r="H16" s="333"/>
      <c r="I16" s="329"/>
      <c r="J16" s="329"/>
      <c r="K16" s="329"/>
      <c r="L16" s="329"/>
      <c r="M16" s="328"/>
      <c r="N16" s="328"/>
      <c r="O16" s="329"/>
      <c r="P16" s="331"/>
      <c r="Q16" s="331"/>
      <c r="R16" s="331"/>
      <c r="S16" s="329"/>
      <c r="T16" s="314"/>
    </row>
    <row r="17" spans="1:20" ht="20.25" customHeight="1">
      <c r="A17" s="315" t="s">
        <v>1664</v>
      </c>
      <c r="B17" s="317" t="s">
        <v>1665</v>
      </c>
      <c r="C17" s="320"/>
      <c r="D17" s="317" t="s">
        <v>1666</v>
      </c>
      <c r="E17" s="323">
        <v>83</v>
      </c>
      <c r="F17" s="323">
        <v>556</v>
      </c>
      <c r="G17" s="323">
        <v>642</v>
      </c>
      <c r="H17" s="323">
        <v>496</v>
      </c>
      <c r="I17" s="325"/>
      <c r="J17" s="325"/>
      <c r="K17" s="325"/>
      <c r="L17" s="325"/>
      <c r="M17" s="325"/>
      <c r="N17" s="325"/>
      <c r="O17" s="325">
        <f>SUM(E17:N21)</f>
        <v>1777</v>
      </c>
      <c r="P17" s="345">
        <v>42.95</v>
      </c>
      <c r="Q17" s="346">
        <v>0.8</v>
      </c>
      <c r="R17" s="345">
        <f>+(O17*P17+O22*P22)*(1-Q17)</f>
        <v>29986.809999999998</v>
      </c>
      <c r="S17" s="284" t="s">
        <v>1667</v>
      </c>
      <c r="T17" s="285">
        <v>4</v>
      </c>
    </row>
    <row r="18" spans="1:20" ht="20.25" customHeight="1">
      <c r="A18" s="316"/>
      <c r="B18" s="318"/>
      <c r="C18" s="321"/>
      <c r="D18" s="318"/>
      <c r="E18" s="324"/>
      <c r="F18" s="324"/>
      <c r="G18" s="324"/>
      <c r="H18" s="324"/>
      <c r="I18" s="326"/>
      <c r="J18" s="326"/>
      <c r="K18" s="326"/>
      <c r="L18" s="326"/>
      <c r="M18" s="326"/>
      <c r="N18" s="326"/>
      <c r="O18" s="326"/>
      <c r="P18" s="343"/>
      <c r="Q18" s="347"/>
      <c r="R18" s="343"/>
      <c r="S18" s="286" t="s">
        <v>1668</v>
      </c>
      <c r="T18" s="287" t="s">
        <v>16</v>
      </c>
    </row>
    <row r="19" spans="1:20" ht="20.25" customHeight="1">
      <c r="A19" s="316"/>
      <c r="B19" s="318"/>
      <c r="C19" s="321"/>
      <c r="D19" s="318"/>
      <c r="E19" s="324"/>
      <c r="F19" s="324"/>
      <c r="G19" s="324"/>
      <c r="H19" s="324"/>
      <c r="I19" s="326"/>
      <c r="J19" s="326"/>
      <c r="K19" s="326"/>
      <c r="L19" s="326"/>
      <c r="M19" s="326"/>
      <c r="N19" s="326"/>
      <c r="O19" s="326"/>
      <c r="P19" s="343"/>
      <c r="Q19" s="347"/>
      <c r="R19" s="343"/>
      <c r="S19" s="286" t="s">
        <v>1669</v>
      </c>
      <c r="T19" s="287" t="s">
        <v>15</v>
      </c>
    </row>
    <row r="20" spans="1:20" ht="20.25" customHeight="1">
      <c r="A20" s="316"/>
      <c r="B20" s="318"/>
      <c r="C20" s="321"/>
      <c r="D20" s="318"/>
      <c r="E20" s="324"/>
      <c r="F20" s="324"/>
      <c r="G20" s="324"/>
      <c r="H20" s="324"/>
      <c r="I20" s="326"/>
      <c r="J20" s="326"/>
      <c r="K20" s="326"/>
      <c r="L20" s="326"/>
      <c r="M20" s="326"/>
      <c r="N20" s="326"/>
      <c r="O20" s="326"/>
      <c r="P20" s="343"/>
      <c r="Q20" s="347"/>
      <c r="R20" s="343"/>
      <c r="S20" s="286" t="s">
        <v>1670</v>
      </c>
      <c r="T20" s="288" t="s">
        <v>14</v>
      </c>
    </row>
    <row r="21" spans="1:20" ht="20.25" customHeight="1">
      <c r="A21" s="316"/>
      <c r="B21" s="318"/>
      <c r="C21" s="321"/>
      <c r="D21" s="318"/>
      <c r="E21" s="324"/>
      <c r="F21" s="324"/>
      <c r="G21" s="324"/>
      <c r="H21" s="324"/>
      <c r="I21" s="326"/>
      <c r="J21" s="326"/>
      <c r="K21" s="326"/>
      <c r="L21" s="326"/>
      <c r="M21" s="326"/>
      <c r="N21" s="326"/>
      <c r="O21" s="326"/>
      <c r="P21" s="343"/>
      <c r="Q21" s="347"/>
      <c r="R21" s="343"/>
      <c r="S21" s="286" t="s">
        <v>1671</v>
      </c>
      <c r="T21" s="288" t="s">
        <v>13</v>
      </c>
    </row>
    <row r="22" spans="1:20" ht="20.25" customHeight="1">
      <c r="A22" s="334" t="s">
        <v>1672</v>
      </c>
      <c r="B22" s="318"/>
      <c r="C22" s="321"/>
      <c r="D22" s="318"/>
      <c r="E22" s="336"/>
      <c r="F22" s="336"/>
      <c r="G22" s="336"/>
      <c r="H22" s="336"/>
      <c r="I22" s="341">
        <v>423</v>
      </c>
      <c r="J22" s="341">
        <v>268</v>
      </c>
      <c r="K22" s="341">
        <v>392</v>
      </c>
      <c r="L22" s="341">
        <v>243</v>
      </c>
      <c r="M22" s="341">
        <v>238</v>
      </c>
      <c r="N22" s="341">
        <v>38</v>
      </c>
      <c r="O22" s="336">
        <f t="shared" ref="O22" si="0">SUM(E22:N26)</f>
        <v>1602</v>
      </c>
      <c r="P22" s="343">
        <v>45.95</v>
      </c>
      <c r="Q22" s="347"/>
      <c r="R22" s="343"/>
      <c r="S22" s="286" t="s">
        <v>1673</v>
      </c>
      <c r="T22" s="288" t="s">
        <v>12</v>
      </c>
    </row>
    <row r="23" spans="1:20" ht="20.25" customHeight="1">
      <c r="A23" s="316"/>
      <c r="B23" s="318"/>
      <c r="C23" s="321"/>
      <c r="D23" s="318"/>
      <c r="E23" s="326"/>
      <c r="F23" s="326"/>
      <c r="G23" s="326"/>
      <c r="H23" s="326"/>
      <c r="I23" s="324"/>
      <c r="J23" s="324"/>
      <c r="K23" s="324"/>
      <c r="L23" s="324"/>
      <c r="M23" s="324"/>
      <c r="N23" s="324"/>
      <c r="O23" s="326"/>
      <c r="P23" s="343"/>
      <c r="Q23" s="347"/>
      <c r="R23" s="343"/>
      <c r="S23" s="286" t="s">
        <v>1674</v>
      </c>
      <c r="T23" s="288" t="s">
        <v>11</v>
      </c>
    </row>
    <row r="24" spans="1:20" ht="20.25" customHeight="1">
      <c r="A24" s="316"/>
      <c r="B24" s="318"/>
      <c r="C24" s="321"/>
      <c r="D24" s="318"/>
      <c r="E24" s="326"/>
      <c r="F24" s="326"/>
      <c r="G24" s="326"/>
      <c r="H24" s="326"/>
      <c r="I24" s="324"/>
      <c r="J24" s="324"/>
      <c r="K24" s="324"/>
      <c r="L24" s="324"/>
      <c r="M24" s="324"/>
      <c r="N24" s="324"/>
      <c r="O24" s="326"/>
      <c r="P24" s="343"/>
      <c r="Q24" s="347"/>
      <c r="R24" s="343"/>
      <c r="S24" s="286" t="s">
        <v>1675</v>
      </c>
      <c r="T24" s="288" t="s">
        <v>10</v>
      </c>
    </row>
    <row r="25" spans="1:20" ht="20.25" customHeight="1">
      <c r="A25" s="316"/>
      <c r="B25" s="318"/>
      <c r="C25" s="321"/>
      <c r="D25" s="318"/>
      <c r="E25" s="326"/>
      <c r="F25" s="326"/>
      <c r="G25" s="326"/>
      <c r="H25" s="326"/>
      <c r="I25" s="324"/>
      <c r="J25" s="324"/>
      <c r="K25" s="324"/>
      <c r="L25" s="324"/>
      <c r="M25" s="324"/>
      <c r="N25" s="324"/>
      <c r="O25" s="326"/>
      <c r="P25" s="343"/>
      <c r="Q25" s="347"/>
      <c r="R25" s="343"/>
      <c r="S25" s="286" t="s">
        <v>1676</v>
      </c>
      <c r="T25" s="288" t="s">
        <v>56</v>
      </c>
    </row>
    <row r="26" spans="1:20" ht="20.25" customHeight="1" thickBot="1">
      <c r="A26" s="335"/>
      <c r="B26" s="319"/>
      <c r="C26" s="322"/>
      <c r="D26" s="319"/>
      <c r="E26" s="337"/>
      <c r="F26" s="337"/>
      <c r="G26" s="337"/>
      <c r="H26" s="337"/>
      <c r="I26" s="342"/>
      <c r="J26" s="342"/>
      <c r="K26" s="342"/>
      <c r="L26" s="342"/>
      <c r="M26" s="342"/>
      <c r="N26" s="342"/>
      <c r="O26" s="337"/>
      <c r="P26" s="344"/>
      <c r="Q26" s="348"/>
      <c r="R26" s="344"/>
      <c r="S26" s="289" t="s">
        <v>1677</v>
      </c>
      <c r="T26" s="290" t="s">
        <v>8</v>
      </c>
    </row>
    <row r="27" spans="1:20" ht="20.25" customHeight="1">
      <c r="A27" s="315" t="s">
        <v>1678</v>
      </c>
      <c r="B27" s="317" t="s">
        <v>1679</v>
      </c>
      <c r="C27" s="320"/>
      <c r="D27" s="317" t="s">
        <v>1666</v>
      </c>
      <c r="E27" s="323">
        <v>41</v>
      </c>
      <c r="F27" s="323">
        <v>624</v>
      </c>
      <c r="G27" s="323">
        <v>562</v>
      </c>
      <c r="H27" s="323">
        <v>321</v>
      </c>
      <c r="I27" s="325"/>
      <c r="J27" s="325"/>
      <c r="K27" s="325"/>
      <c r="L27" s="325"/>
      <c r="M27" s="325"/>
      <c r="N27" s="325"/>
      <c r="O27" s="325">
        <f t="shared" ref="O27" si="1">SUM(E27:N31)</f>
        <v>1548</v>
      </c>
      <c r="P27" s="345">
        <v>42.95</v>
      </c>
      <c r="Q27" s="346">
        <v>0.8</v>
      </c>
      <c r="R27" s="345">
        <f t="shared" ref="R27" si="2">+(O27*P27+O32*P32)*(1-Q27)</f>
        <v>16431.109999999997</v>
      </c>
      <c r="S27" s="284" t="s">
        <v>1680</v>
      </c>
      <c r="T27" s="285">
        <v>4</v>
      </c>
    </row>
    <row r="28" spans="1:20" ht="20.25" customHeight="1">
      <c r="A28" s="316"/>
      <c r="B28" s="318"/>
      <c r="C28" s="321"/>
      <c r="D28" s="318"/>
      <c r="E28" s="324"/>
      <c r="F28" s="324"/>
      <c r="G28" s="324"/>
      <c r="H28" s="324"/>
      <c r="I28" s="326"/>
      <c r="J28" s="326"/>
      <c r="K28" s="326"/>
      <c r="L28" s="326"/>
      <c r="M28" s="326"/>
      <c r="N28" s="326"/>
      <c r="O28" s="326"/>
      <c r="P28" s="343"/>
      <c r="Q28" s="347"/>
      <c r="R28" s="343"/>
      <c r="S28" s="286" t="s">
        <v>1681</v>
      </c>
      <c r="T28" s="287" t="s">
        <v>16</v>
      </c>
    </row>
    <row r="29" spans="1:20" ht="20.25" customHeight="1">
      <c r="A29" s="316"/>
      <c r="B29" s="318"/>
      <c r="C29" s="321"/>
      <c r="D29" s="318"/>
      <c r="E29" s="324"/>
      <c r="F29" s="324"/>
      <c r="G29" s="324"/>
      <c r="H29" s="324"/>
      <c r="I29" s="326"/>
      <c r="J29" s="326"/>
      <c r="K29" s="326"/>
      <c r="L29" s="326"/>
      <c r="M29" s="326"/>
      <c r="N29" s="326"/>
      <c r="O29" s="326"/>
      <c r="P29" s="343"/>
      <c r="Q29" s="347"/>
      <c r="R29" s="343"/>
      <c r="S29" s="286" t="s">
        <v>1682</v>
      </c>
      <c r="T29" s="287" t="s">
        <v>15</v>
      </c>
    </row>
    <row r="30" spans="1:20" ht="20.25" customHeight="1">
      <c r="A30" s="316"/>
      <c r="B30" s="318"/>
      <c r="C30" s="321"/>
      <c r="D30" s="318"/>
      <c r="E30" s="324"/>
      <c r="F30" s="324"/>
      <c r="G30" s="324"/>
      <c r="H30" s="324"/>
      <c r="I30" s="326"/>
      <c r="J30" s="326"/>
      <c r="K30" s="326"/>
      <c r="L30" s="326"/>
      <c r="M30" s="326"/>
      <c r="N30" s="326"/>
      <c r="O30" s="326"/>
      <c r="P30" s="343"/>
      <c r="Q30" s="347"/>
      <c r="R30" s="343"/>
      <c r="S30" s="286" t="s">
        <v>1683</v>
      </c>
      <c r="T30" s="288" t="s">
        <v>14</v>
      </c>
    </row>
    <row r="31" spans="1:20" ht="20.25" customHeight="1">
      <c r="A31" s="316"/>
      <c r="B31" s="318"/>
      <c r="C31" s="321"/>
      <c r="D31" s="318"/>
      <c r="E31" s="324"/>
      <c r="F31" s="324"/>
      <c r="G31" s="324"/>
      <c r="H31" s="324"/>
      <c r="I31" s="326"/>
      <c r="J31" s="326"/>
      <c r="K31" s="326"/>
      <c r="L31" s="326"/>
      <c r="M31" s="326"/>
      <c r="N31" s="326"/>
      <c r="O31" s="326"/>
      <c r="P31" s="343"/>
      <c r="Q31" s="347"/>
      <c r="R31" s="343"/>
      <c r="S31" s="286" t="s">
        <v>1630</v>
      </c>
      <c r="T31" s="288" t="s">
        <v>13</v>
      </c>
    </row>
    <row r="32" spans="1:20" ht="20.25" customHeight="1">
      <c r="A32" s="334" t="s">
        <v>1684</v>
      </c>
      <c r="B32" s="318"/>
      <c r="C32" s="321"/>
      <c r="D32" s="318"/>
      <c r="E32" s="336"/>
      <c r="F32" s="336"/>
      <c r="G32" s="336"/>
      <c r="H32" s="336"/>
      <c r="I32" s="341">
        <v>197</v>
      </c>
      <c r="J32" s="341">
        <v>20</v>
      </c>
      <c r="K32" s="341">
        <v>30</v>
      </c>
      <c r="L32" s="341">
        <v>45</v>
      </c>
      <c r="M32" s="341">
        <v>31</v>
      </c>
      <c r="N32" s="341">
        <v>18</v>
      </c>
      <c r="O32" s="336">
        <f t="shared" ref="O32" si="3">SUM(E32:N36)</f>
        <v>341</v>
      </c>
      <c r="P32" s="343">
        <v>45.95</v>
      </c>
      <c r="Q32" s="347"/>
      <c r="R32" s="343"/>
      <c r="S32" s="286" t="s">
        <v>1632</v>
      </c>
      <c r="T32" s="288" t="s">
        <v>12</v>
      </c>
    </row>
    <row r="33" spans="1:20" ht="20.25" customHeight="1">
      <c r="A33" s="316"/>
      <c r="B33" s="318"/>
      <c r="C33" s="321"/>
      <c r="D33" s="318"/>
      <c r="E33" s="326"/>
      <c r="F33" s="326"/>
      <c r="G33" s="326"/>
      <c r="H33" s="326"/>
      <c r="I33" s="324"/>
      <c r="J33" s="324"/>
      <c r="K33" s="324"/>
      <c r="L33" s="324"/>
      <c r="M33" s="324"/>
      <c r="N33" s="324"/>
      <c r="O33" s="326"/>
      <c r="P33" s="343"/>
      <c r="Q33" s="347"/>
      <c r="R33" s="343"/>
      <c r="S33" s="286" t="s">
        <v>1633</v>
      </c>
      <c r="T33" s="288" t="s">
        <v>11</v>
      </c>
    </row>
    <row r="34" spans="1:20" ht="20.25" customHeight="1">
      <c r="A34" s="316"/>
      <c r="B34" s="318"/>
      <c r="C34" s="321"/>
      <c r="D34" s="318"/>
      <c r="E34" s="326"/>
      <c r="F34" s="326"/>
      <c r="G34" s="326"/>
      <c r="H34" s="326"/>
      <c r="I34" s="324"/>
      <c r="J34" s="324"/>
      <c r="K34" s="324"/>
      <c r="L34" s="324"/>
      <c r="M34" s="324"/>
      <c r="N34" s="324"/>
      <c r="O34" s="326"/>
      <c r="P34" s="343"/>
      <c r="Q34" s="347"/>
      <c r="R34" s="343"/>
      <c r="S34" s="286" t="s">
        <v>1634</v>
      </c>
      <c r="T34" s="288" t="s">
        <v>10</v>
      </c>
    </row>
    <row r="35" spans="1:20" ht="20.25" customHeight="1">
      <c r="A35" s="316"/>
      <c r="B35" s="318"/>
      <c r="C35" s="321"/>
      <c r="D35" s="318"/>
      <c r="E35" s="326"/>
      <c r="F35" s="326"/>
      <c r="G35" s="326"/>
      <c r="H35" s="326"/>
      <c r="I35" s="324"/>
      <c r="J35" s="324"/>
      <c r="K35" s="324"/>
      <c r="L35" s="324"/>
      <c r="M35" s="324"/>
      <c r="N35" s="324"/>
      <c r="O35" s="326"/>
      <c r="P35" s="343"/>
      <c r="Q35" s="347"/>
      <c r="R35" s="343"/>
      <c r="S35" s="286" t="s">
        <v>1635</v>
      </c>
      <c r="T35" s="288" t="s">
        <v>56</v>
      </c>
    </row>
    <row r="36" spans="1:20" ht="20.25" customHeight="1" thickBot="1">
      <c r="A36" s="335"/>
      <c r="B36" s="319"/>
      <c r="C36" s="322"/>
      <c r="D36" s="319"/>
      <c r="E36" s="337"/>
      <c r="F36" s="337"/>
      <c r="G36" s="337"/>
      <c r="H36" s="337"/>
      <c r="I36" s="342"/>
      <c r="J36" s="342"/>
      <c r="K36" s="342"/>
      <c r="L36" s="342"/>
      <c r="M36" s="342"/>
      <c r="N36" s="342"/>
      <c r="O36" s="337"/>
      <c r="P36" s="344"/>
      <c r="Q36" s="348"/>
      <c r="R36" s="344"/>
      <c r="S36" s="289" t="s">
        <v>1636</v>
      </c>
      <c r="T36" s="290" t="s">
        <v>8</v>
      </c>
    </row>
    <row r="37" spans="1:20" ht="20.25" customHeight="1">
      <c r="A37" s="315" t="s">
        <v>1685</v>
      </c>
      <c r="B37" s="317" t="s">
        <v>1686</v>
      </c>
      <c r="C37" s="320"/>
      <c r="D37" s="317" t="s">
        <v>1666</v>
      </c>
      <c r="E37" s="323">
        <v>36</v>
      </c>
      <c r="F37" s="323">
        <v>264</v>
      </c>
      <c r="G37" s="323">
        <v>241</v>
      </c>
      <c r="H37" s="323">
        <v>189</v>
      </c>
      <c r="I37" s="325"/>
      <c r="J37" s="325"/>
      <c r="K37" s="325"/>
      <c r="L37" s="325"/>
      <c r="M37" s="325"/>
      <c r="N37" s="325"/>
      <c r="O37" s="325">
        <f t="shared" ref="O37" si="4">SUM(E37:N41)</f>
        <v>730</v>
      </c>
      <c r="P37" s="345">
        <v>42.95</v>
      </c>
      <c r="Q37" s="346">
        <v>0.8</v>
      </c>
      <c r="R37" s="345">
        <f t="shared" ref="R37" si="5">+(O37*P37+O42*P42)*(1-Q37)</f>
        <v>13126.439999999999</v>
      </c>
      <c r="S37" s="284" t="s">
        <v>1687</v>
      </c>
      <c r="T37" s="285">
        <v>4</v>
      </c>
    </row>
    <row r="38" spans="1:20" ht="20.25" customHeight="1">
      <c r="A38" s="316"/>
      <c r="B38" s="318"/>
      <c r="C38" s="321"/>
      <c r="D38" s="318"/>
      <c r="E38" s="324"/>
      <c r="F38" s="324"/>
      <c r="G38" s="324"/>
      <c r="H38" s="324"/>
      <c r="I38" s="326"/>
      <c r="J38" s="326"/>
      <c r="K38" s="326"/>
      <c r="L38" s="326"/>
      <c r="M38" s="326"/>
      <c r="N38" s="326"/>
      <c r="O38" s="326"/>
      <c r="P38" s="343"/>
      <c r="Q38" s="347"/>
      <c r="R38" s="343"/>
      <c r="S38" s="286" t="s">
        <v>1688</v>
      </c>
      <c r="T38" s="287" t="s">
        <v>16</v>
      </c>
    </row>
    <row r="39" spans="1:20" ht="20.25" customHeight="1">
      <c r="A39" s="316"/>
      <c r="B39" s="318"/>
      <c r="C39" s="321"/>
      <c r="D39" s="318"/>
      <c r="E39" s="324"/>
      <c r="F39" s="324"/>
      <c r="G39" s="324"/>
      <c r="H39" s="324"/>
      <c r="I39" s="326"/>
      <c r="J39" s="326"/>
      <c r="K39" s="326"/>
      <c r="L39" s="326"/>
      <c r="M39" s="326"/>
      <c r="N39" s="326"/>
      <c r="O39" s="326"/>
      <c r="P39" s="343"/>
      <c r="Q39" s="347"/>
      <c r="R39" s="343"/>
      <c r="S39" s="286" t="s">
        <v>1689</v>
      </c>
      <c r="T39" s="287" t="s">
        <v>15</v>
      </c>
    </row>
    <row r="40" spans="1:20" ht="20.25" customHeight="1">
      <c r="A40" s="316"/>
      <c r="B40" s="318"/>
      <c r="C40" s="321"/>
      <c r="D40" s="318"/>
      <c r="E40" s="324"/>
      <c r="F40" s="324"/>
      <c r="G40" s="324"/>
      <c r="H40" s="324"/>
      <c r="I40" s="326"/>
      <c r="J40" s="326"/>
      <c r="K40" s="326"/>
      <c r="L40" s="326"/>
      <c r="M40" s="326"/>
      <c r="N40" s="326"/>
      <c r="O40" s="326"/>
      <c r="P40" s="343"/>
      <c r="Q40" s="347"/>
      <c r="R40" s="343"/>
      <c r="S40" s="286" t="s">
        <v>1690</v>
      </c>
      <c r="T40" s="288" t="s">
        <v>14</v>
      </c>
    </row>
    <row r="41" spans="1:20" ht="20.25" customHeight="1">
      <c r="A41" s="316"/>
      <c r="B41" s="318"/>
      <c r="C41" s="321"/>
      <c r="D41" s="318"/>
      <c r="E41" s="324"/>
      <c r="F41" s="324"/>
      <c r="G41" s="324"/>
      <c r="H41" s="324"/>
      <c r="I41" s="326"/>
      <c r="J41" s="326"/>
      <c r="K41" s="326"/>
      <c r="L41" s="326"/>
      <c r="M41" s="326"/>
      <c r="N41" s="326"/>
      <c r="O41" s="326"/>
      <c r="P41" s="343"/>
      <c r="Q41" s="347"/>
      <c r="R41" s="343"/>
      <c r="S41" s="286" t="s">
        <v>1691</v>
      </c>
      <c r="T41" s="288" t="s">
        <v>13</v>
      </c>
    </row>
    <row r="42" spans="1:20" ht="20.25" customHeight="1">
      <c r="A42" s="334" t="s">
        <v>1692</v>
      </c>
      <c r="B42" s="318"/>
      <c r="C42" s="321"/>
      <c r="D42" s="318"/>
      <c r="E42" s="336"/>
      <c r="F42" s="336"/>
      <c r="G42" s="336"/>
      <c r="H42" s="336"/>
      <c r="I42" s="341">
        <v>140</v>
      </c>
      <c r="J42" s="341">
        <v>128</v>
      </c>
      <c r="K42" s="341">
        <v>283</v>
      </c>
      <c r="L42" s="341">
        <v>136</v>
      </c>
      <c r="M42" s="341">
        <v>59</v>
      </c>
      <c r="N42" s="341"/>
      <c r="O42" s="336">
        <f t="shared" ref="O42" si="6">SUM(E42:N46)</f>
        <v>746</v>
      </c>
      <c r="P42" s="343">
        <v>45.95</v>
      </c>
      <c r="Q42" s="347"/>
      <c r="R42" s="343"/>
      <c r="S42" s="286" t="s">
        <v>1693</v>
      </c>
      <c r="T42" s="288" t="s">
        <v>12</v>
      </c>
    </row>
    <row r="43" spans="1:20" ht="20.25" customHeight="1">
      <c r="A43" s="316"/>
      <c r="B43" s="318"/>
      <c r="C43" s="321"/>
      <c r="D43" s="318"/>
      <c r="E43" s="326"/>
      <c r="F43" s="326"/>
      <c r="G43" s="326"/>
      <c r="H43" s="326"/>
      <c r="I43" s="324"/>
      <c r="J43" s="324"/>
      <c r="K43" s="324"/>
      <c r="L43" s="324"/>
      <c r="M43" s="324"/>
      <c r="N43" s="324"/>
      <c r="O43" s="326"/>
      <c r="P43" s="343"/>
      <c r="Q43" s="347"/>
      <c r="R43" s="343"/>
      <c r="S43" s="286" t="s">
        <v>1694</v>
      </c>
      <c r="T43" s="288" t="s">
        <v>11</v>
      </c>
    </row>
    <row r="44" spans="1:20" ht="20.25" customHeight="1">
      <c r="A44" s="316"/>
      <c r="B44" s="318"/>
      <c r="C44" s="321"/>
      <c r="D44" s="318"/>
      <c r="E44" s="326"/>
      <c r="F44" s="326"/>
      <c r="G44" s="326"/>
      <c r="H44" s="326"/>
      <c r="I44" s="324"/>
      <c r="J44" s="324"/>
      <c r="K44" s="324"/>
      <c r="L44" s="324"/>
      <c r="M44" s="324"/>
      <c r="N44" s="324"/>
      <c r="O44" s="326"/>
      <c r="P44" s="343"/>
      <c r="Q44" s="347"/>
      <c r="R44" s="343"/>
      <c r="S44" s="286" t="s">
        <v>1695</v>
      </c>
      <c r="T44" s="288" t="s">
        <v>10</v>
      </c>
    </row>
    <row r="45" spans="1:20" ht="20.25" customHeight="1">
      <c r="A45" s="316"/>
      <c r="B45" s="318"/>
      <c r="C45" s="321"/>
      <c r="D45" s="318"/>
      <c r="E45" s="326"/>
      <c r="F45" s="326"/>
      <c r="G45" s="326"/>
      <c r="H45" s="326"/>
      <c r="I45" s="324"/>
      <c r="J45" s="324"/>
      <c r="K45" s="324"/>
      <c r="L45" s="324"/>
      <c r="M45" s="324"/>
      <c r="N45" s="324"/>
      <c r="O45" s="326"/>
      <c r="P45" s="343"/>
      <c r="Q45" s="347"/>
      <c r="R45" s="343"/>
      <c r="S45" s="286" t="s">
        <v>1696</v>
      </c>
      <c r="T45" s="288" t="s">
        <v>56</v>
      </c>
    </row>
    <row r="46" spans="1:20" ht="20.25" customHeight="1" thickBot="1">
      <c r="A46" s="335"/>
      <c r="B46" s="319"/>
      <c r="C46" s="322"/>
      <c r="D46" s="319"/>
      <c r="E46" s="337"/>
      <c r="F46" s="337"/>
      <c r="G46" s="337"/>
      <c r="H46" s="337"/>
      <c r="I46" s="342"/>
      <c r="J46" s="342"/>
      <c r="K46" s="342"/>
      <c r="L46" s="342"/>
      <c r="M46" s="342"/>
      <c r="N46" s="342"/>
      <c r="O46" s="337"/>
      <c r="P46" s="344"/>
      <c r="Q46" s="348"/>
      <c r="R46" s="344"/>
      <c r="S46" s="289" t="s">
        <v>1697</v>
      </c>
      <c r="T46" s="290" t="s">
        <v>8</v>
      </c>
    </row>
    <row r="47" spans="1:20" ht="20.25" customHeight="1">
      <c r="A47" s="315" t="s">
        <v>1698</v>
      </c>
      <c r="B47" s="317" t="s">
        <v>1699</v>
      </c>
      <c r="C47" s="320"/>
      <c r="D47" s="317" t="s">
        <v>1666</v>
      </c>
      <c r="E47" s="323">
        <v>38</v>
      </c>
      <c r="F47" s="323">
        <v>282</v>
      </c>
      <c r="G47" s="323">
        <v>370</v>
      </c>
      <c r="H47" s="323">
        <v>374</v>
      </c>
      <c r="I47" s="325"/>
      <c r="J47" s="325"/>
      <c r="K47" s="325"/>
      <c r="L47" s="325"/>
      <c r="M47" s="325"/>
      <c r="N47" s="325"/>
      <c r="O47" s="325">
        <f t="shared" ref="O47" si="7">SUM(E47:N51)</f>
        <v>1064</v>
      </c>
      <c r="P47" s="345">
        <v>42.95</v>
      </c>
      <c r="Q47" s="346">
        <v>0.8</v>
      </c>
      <c r="R47" s="345">
        <f t="shared" ref="R47" si="8">+(O47*P47+O52*P52)*(1-Q47)</f>
        <v>16602.039999999997</v>
      </c>
      <c r="S47" s="284" t="s">
        <v>1700</v>
      </c>
      <c r="T47" s="285">
        <v>4</v>
      </c>
    </row>
    <row r="48" spans="1:20" ht="20.25" customHeight="1">
      <c r="A48" s="316"/>
      <c r="B48" s="318"/>
      <c r="C48" s="321"/>
      <c r="D48" s="318"/>
      <c r="E48" s="324"/>
      <c r="F48" s="324"/>
      <c r="G48" s="324"/>
      <c r="H48" s="324"/>
      <c r="I48" s="326"/>
      <c r="J48" s="326"/>
      <c r="K48" s="326"/>
      <c r="L48" s="326"/>
      <c r="M48" s="326"/>
      <c r="N48" s="326"/>
      <c r="O48" s="326"/>
      <c r="P48" s="343"/>
      <c r="Q48" s="347"/>
      <c r="R48" s="343"/>
      <c r="S48" s="286" t="s">
        <v>1701</v>
      </c>
      <c r="T48" s="287" t="s">
        <v>16</v>
      </c>
    </row>
    <row r="49" spans="1:20" ht="20.25" customHeight="1">
      <c r="A49" s="316"/>
      <c r="B49" s="318"/>
      <c r="C49" s="321"/>
      <c r="D49" s="318"/>
      <c r="E49" s="324"/>
      <c r="F49" s="324"/>
      <c r="G49" s="324"/>
      <c r="H49" s="324"/>
      <c r="I49" s="326"/>
      <c r="J49" s="326"/>
      <c r="K49" s="326"/>
      <c r="L49" s="326"/>
      <c r="M49" s="326"/>
      <c r="N49" s="326"/>
      <c r="O49" s="326"/>
      <c r="P49" s="343"/>
      <c r="Q49" s="347"/>
      <c r="R49" s="343"/>
      <c r="S49" s="286" t="s">
        <v>1702</v>
      </c>
      <c r="T49" s="287" t="s">
        <v>15</v>
      </c>
    </row>
    <row r="50" spans="1:20" ht="20.25" customHeight="1">
      <c r="A50" s="316"/>
      <c r="B50" s="318"/>
      <c r="C50" s="321"/>
      <c r="D50" s="318"/>
      <c r="E50" s="324"/>
      <c r="F50" s="324"/>
      <c r="G50" s="324"/>
      <c r="H50" s="324"/>
      <c r="I50" s="326"/>
      <c r="J50" s="326"/>
      <c r="K50" s="326"/>
      <c r="L50" s="326"/>
      <c r="M50" s="326"/>
      <c r="N50" s="326"/>
      <c r="O50" s="326"/>
      <c r="P50" s="343"/>
      <c r="Q50" s="347"/>
      <c r="R50" s="343"/>
      <c r="S50" s="286" t="s">
        <v>1703</v>
      </c>
      <c r="T50" s="288" t="s">
        <v>14</v>
      </c>
    </row>
    <row r="51" spans="1:20" ht="20.25" customHeight="1">
      <c r="A51" s="316"/>
      <c r="B51" s="318"/>
      <c r="C51" s="321"/>
      <c r="D51" s="318"/>
      <c r="E51" s="324"/>
      <c r="F51" s="324"/>
      <c r="G51" s="324"/>
      <c r="H51" s="324"/>
      <c r="I51" s="326"/>
      <c r="J51" s="326"/>
      <c r="K51" s="326"/>
      <c r="L51" s="326"/>
      <c r="M51" s="326"/>
      <c r="N51" s="326"/>
      <c r="O51" s="326"/>
      <c r="P51" s="343"/>
      <c r="Q51" s="347"/>
      <c r="R51" s="343"/>
      <c r="S51" s="286" t="s">
        <v>1704</v>
      </c>
      <c r="T51" s="288" t="s">
        <v>13</v>
      </c>
    </row>
    <row r="52" spans="1:20" ht="20.25" customHeight="1">
      <c r="A52" s="334" t="s">
        <v>1705</v>
      </c>
      <c r="B52" s="318"/>
      <c r="C52" s="321"/>
      <c r="D52" s="318"/>
      <c r="E52" s="336"/>
      <c r="F52" s="336"/>
      <c r="G52" s="336"/>
      <c r="H52" s="336"/>
      <c r="I52" s="341">
        <v>376</v>
      </c>
      <c r="J52" s="341">
        <v>174</v>
      </c>
      <c r="K52" s="341">
        <v>222</v>
      </c>
      <c r="L52" s="341">
        <v>40</v>
      </c>
      <c r="M52" s="341"/>
      <c r="N52" s="341"/>
      <c r="O52" s="336">
        <f t="shared" ref="O52" si="9">SUM(E52:N56)</f>
        <v>812</v>
      </c>
      <c r="P52" s="343">
        <v>45.95</v>
      </c>
      <c r="Q52" s="347"/>
      <c r="R52" s="343"/>
      <c r="S52" s="286" t="s">
        <v>1706</v>
      </c>
      <c r="T52" s="288" t="s">
        <v>12</v>
      </c>
    </row>
    <row r="53" spans="1:20" ht="20.25" customHeight="1">
      <c r="A53" s="316"/>
      <c r="B53" s="318"/>
      <c r="C53" s="321"/>
      <c r="D53" s="318"/>
      <c r="E53" s="326"/>
      <c r="F53" s="326"/>
      <c r="G53" s="326"/>
      <c r="H53" s="326"/>
      <c r="I53" s="324"/>
      <c r="J53" s="324"/>
      <c r="K53" s="324"/>
      <c r="L53" s="324"/>
      <c r="M53" s="324"/>
      <c r="N53" s="324"/>
      <c r="O53" s="326"/>
      <c r="P53" s="343"/>
      <c r="Q53" s="347"/>
      <c r="R53" s="343"/>
      <c r="S53" s="286" t="s">
        <v>1707</v>
      </c>
      <c r="T53" s="288" t="s">
        <v>11</v>
      </c>
    </row>
    <row r="54" spans="1:20" ht="20.25" customHeight="1">
      <c r="A54" s="316"/>
      <c r="B54" s="318"/>
      <c r="C54" s="321"/>
      <c r="D54" s="318"/>
      <c r="E54" s="326"/>
      <c r="F54" s="326"/>
      <c r="G54" s="326"/>
      <c r="H54" s="326"/>
      <c r="I54" s="324"/>
      <c r="J54" s="324"/>
      <c r="K54" s="324"/>
      <c r="L54" s="324"/>
      <c r="M54" s="324"/>
      <c r="N54" s="324"/>
      <c r="O54" s="326"/>
      <c r="P54" s="343"/>
      <c r="Q54" s="347"/>
      <c r="R54" s="343"/>
      <c r="S54" s="286" t="s">
        <v>1708</v>
      </c>
      <c r="T54" s="288" t="s">
        <v>10</v>
      </c>
    </row>
    <row r="55" spans="1:20" ht="20.25" customHeight="1">
      <c r="A55" s="316"/>
      <c r="B55" s="318"/>
      <c r="C55" s="321"/>
      <c r="D55" s="318"/>
      <c r="E55" s="326"/>
      <c r="F55" s="326"/>
      <c r="G55" s="326"/>
      <c r="H55" s="326"/>
      <c r="I55" s="324"/>
      <c r="J55" s="324"/>
      <c r="K55" s="324"/>
      <c r="L55" s="324"/>
      <c r="M55" s="324"/>
      <c r="N55" s="324"/>
      <c r="O55" s="326"/>
      <c r="P55" s="343"/>
      <c r="Q55" s="347"/>
      <c r="R55" s="343"/>
      <c r="S55" s="286" t="s">
        <v>1709</v>
      </c>
      <c r="T55" s="288" t="s">
        <v>56</v>
      </c>
    </row>
    <row r="56" spans="1:20" ht="20.25" customHeight="1" thickBot="1">
      <c r="A56" s="335"/>
      <c r="B56" s="319"/>
      <c r="C56" s="322"/>
      <c r="D56" s="319"/>
      <c r="E56" s="337"/>
      <c r="F56" s="337"/>
      <c r="G56" s="337"/>
      <c r="H56" s="337"/>
      <c r="I56" s="342"/>
      <c r="J56" s="342"/>
      <c r="K56" s="342"/>
      <c r="L56" s="342"/>
      <c r="M56" s="342"/>
      <c r="N56" s="342"/>
      <c r="O56" s="337"/>
      <c r="P56" s="344"/>
      <c r="Q56" s="348"/>
      <c r="R56" s="344"/>
      <c r="S56" s="289" t="s">
        <v>1710</v>
      </c>
      <c r="T56" s="290" t="s">
        <v>8</v>
      </c>
    </row>
    <row r="57" spans="1:20" ht="21.75" customHeight="1" thickBot="1">
      <c r="O57" s="291">
        <f>SUM(O17:O56)</f>
        <v>8620</v>
      </c>
      <c r="Q57" s="297"/>
      <c r="R57" s="298">
        <f>SUM(R17:R56)</f>
        <v>76146.399999999994</v>
      </c>
    </row>
  </sheetData>
  <mergeCells count="153">
    <mergeCell ref="P47:P51"/>
    <mergeCell ref="Q47:Q56"/>
    <mergeCell ref="R47:R56"/>
    <mergeCell ref="M52:M56"/>
    <mergeCell ref="N52:N56"/>
    <mergeCell ref="O52:O56"/>
    <mergeCell ref="P52:P56"/>
    <mergeCell ref="G47:G51"/>
    <mergeCell ref="H47:H51"/>
    <mergeCell ref="I47:I51"/>
    <mergeCell ref="J47:J51"/>
    <mergeCell ref="K47:K51"/>
    <mergeCell ref="L47:L51"/>
    <mergeCell ref="G52:G56"/>
    <mergeCell ref="H52:H56"/>
    <mergeCell ref="I52:I56"/>
    <mergeCell ref="J52:J56"/>
    <mergeCell ref="K52:K56"/>
    <mergeCell ref="L52:L56"/>
    <mergeCell ref="M47:M51"/>
    <mergeCell ref="N47:N51"/>
    <mergeCell ref="O47:O51"/>
    <mergeCell ref="A47:A51"/>
    <mergeCell ref="B47:B56"/>
    <mergeCell ref="C47:C56"/>
    <mergeCell ref="D47:D56"/>
    <mergeCell ref="E47:E51"/>
    <mergeCell ref="F47:F51"/>
    <mergeCell ref="A52:A56"/>
    <mergeCell ref="E52:E56"/>
    <mergeCell ref="F52:F56"/>
    <mergeCell ref="P37:P41"/>
    <mergeCell ref="Q37:Q46"/>
    <mergeCell ref="R37:R46"/>
    <mergeCell ref="M42:M46"/>
    <mergeCell ref="N42:N46"/>
    <mergeCell ref="O42:O46"/>
    <mergeCell ref="P42:P46"/>
    <mergeCell ref="G37:G41"/>
    <mergeCell ref="H37:H41"/>
    <mergeCell ref="I37:I41"/>
    <mergeCell ref="J37:J41"/>
    <mergeCell ref="K37:K41"/>
    <mergeCell ref="L37:L41"/>
    <mergeCell ref="G42:G46"/>
    <mergeCell ref="H42:H46"/>
    <mergeCell ref="I42:I46"/>
    <mergeCell ref="J42:J46"/>
    <mergeCell ref="K42:K46"/>
    <mergeCell ref="L42:L46"/>
    <mergeCell ref="M37:M41"/>
    <mergeCell ref="N37:N41"/>
    <mergeCell ref="O37:O41"/>
    <mergeCell ref="A37:A41"/>
    <mergeCell ref="B37:B46"/>
    <mergeCell ref="C37:C46"/>
    <mergeCell ref="D37:D46"/>
    <mergeCell ref="E37:E41"/>
    <mergeCell ref="F37:F41"/>
    <mergeCell ref="A42:A46"/>
    <mergeCell ref="E42:E46"/>
    <mergeCell ref="F42:F46"/>
    <mergeCell ref="P27:P31"/>
    <mergeCell ref="Q27:Q36"/>
    <mergeCell ref="R27:R36"/>
    <mergeCell ref="M32:M36"/>
    <mergeCell ref="N32:N36"/>
    <mergeCell ref="O32:O36"/>
    <mergeCell ref="P32:P36"/>
    <mergeCell ref="G27:G31"/>
    <mergeCell ref="H27:H31"/>
    <mergeCell ref="I27:I31"/>
    <mergeCell ref="J27:J31"/>
    <mergeCell ref="K27:K31"/>
    <mergeCell ref="L27:L31"/>
    <mergeCell ref="G32:G36"/>
    <mergeCell ref="H32:H36"/>
    <mergeCell ref="I32:I36"/>
    <mergeCell ref="J32:J36"/>
    <mergeCell ref="K32:K36"/>
    <mergeCell ref="L32:L36"/>
    <mergeCell ref="M27:M31"/>
    <mergeCell ref="N27:N31"/>
    <mergeCell ref="O27:O31"/>
    <mergeCell ref="A27:A31"/>
    <mergeCell ref="B27:B36"/>
    <mergeCell ref="C27:C36"/>
    <mergeCell ref="D27:D36"/>
    <mergeCell ref="E27:E31"/>
    <mergeCell ref="F27:F31"/>
    <mergeCell ref="A32:A36"/>
    <mergeCell ref="E32:E36"/>
    <mergeCell ref="F32:F36"/>
    <mergeCell ref="O22:O26"/>
    <mergeCell ref="P22:P26"/>
    <mergeCell ref="P17:P21"/>
    <mergeCell ref="Q17:Q26"/>
    <mergeCell ref="R17:R26"/>
    <mergeCell ref="L17:L21"/>
    <mergeCell ref="M17:M21"/>
    <mergeCell ref="N17:N21"/>
    <mergeCell ref="O17:O21"/>
    <mergeCell ref="M22:M26"/>
    <mergeCell ref="A15:A16"/>
    <mergeCell ref="B15:B16"/>
    <mergeCell ref="C15:C16"/>
    <mergeCell ref="D15:D16"/>
    <mergeCell ref="E15:E16"/>
    <mergeCell ref="F15:F16"/>
    <mergeCell ref="G15:G16"/>
    <mergeCell ref="N22:N26"/>
    <mergeCell ref="F22:F26"/>
    <mergeCell ref="G22:G26"/>
    <mergeCell ref="H22:H26"/>
    <mergeCell ref="I22:I26"/>
    <mergeCell ref="J22:J26"/>
    <mergeCell ref="J17:J21"/>
    <mergeCell ref="K17:K21"/>
    <mergeCell ref="K22:K26"/>
    <mergeCell ref="L22:L26"/>
    <mergeCell ref="T15:T16"/>
    <mergeCell ref="A17:A21"/>
    <mergeCell ref="B17:B26"/>
    <mergeCell ref="C17:C26"/>
    <mergeCell ref="D17:D26"/>
    <mergeCell ref="E17:E21"/>
    <mergeCell ref="F17:F21"/>
    <mergeCell ref="G17:G21"/>
    <mergeCell ref="H17:H21"/>
    <mergeCell ref="I17:I21"/>
    <mergeCell ref="N15:N16"/>
    <mergeCell ref="O15:O16"/>
    <mergeCell ref="P15:P16"/>
    <mergeCell ref="Q15:Q16"/>
    <mergeCell ref="R15:R16"/>
    <mergeCell ref="S15:S16"/>
    <mergeCell ref="H15:H16"/>
    <mergeCell ref="I15:I16"/>
    <mergeCell ref="J15:J16"/>
    <mergeCell ref="K15:K16"/>
    <mergeCell ref="L15:L16"/>
    <mergeCell ref="M15:M16"/>
    <mergeCell ref="A22:A26"/>
    <mergeCell ref="E22:E26"/>
    <mergeCell ref="S1:T1"/>
    <mergeCell ref="S2:T2"/>
    <mergeCell ref="S3:T3"/>
    <mergeCell ref="S4:T4"/>
    <mergeCell ref="S5:T5"/>
    <mergeCell ref="S6:T6"/>
    <mergeCell ref="S7:T7"/>
    <mergeCell ref="A14:D14"/>
    <mergeCell ref="S14:T14"/>
  </mergeCells>
  <pageMargins left="0.7" right="0.7" top="0.75" bottom="0.75" header="0.3" footer="0.3"/>
  <pageSetup paperSize="9" scale="38" orientation="landscape" r:id="rId1"/>
  <rowBreaks count="1" manualBreakCount="1">
    <brk id="16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pageSetUpPr fitToPage="1"/>
  </sheetPr>
  <dimension ref="A1:T57"/>
  <sheetViews>
    <sheetView showGridLines="0" zoomScale="50" zoomScaleNormal="50" zoomScalePageLayoutView="55" workbookViewId="0">
      <pane ySplit="16" topLeftCell="A17" activePane="bottomLeft" state="frozenSplit"/>
      <selection pane="bottomLeft" activeCell="B2" sqref="B2:D7"/>
    </sheetView>
  </sheetViews>
  <sheetFormatPr defaultColWidth="12" defaultRowHeight="15"/>
  <cols>
    <col min="1" max="2" width="31.28515625" style="267" customWidth="1"/>
    <col min="3" max="4" width="46.28515625" style="267" customWidth="1"/>
    <col min="5" max="14" width="9.28515625" style="267" customWidth="1"/>
    <col min="15" max="15" width="23.42578125" style="267" customWidth="1"/>
    <col min="16" max="16" width="18.28515625" style="280" customWidth="1"/>
    <col min="17" max="17" width="18.7109375" style="295" customWidth="1"/>
    <col min="18" max="18" width="45.7109375" style="280" customWidth="1"/>
    <col min="19" max="19" width="24" style="267" customWidth="1"/>
    <col min="20" max="20" width="9.7109375" style="267" customWidth="1"/>
    <col min="21" max="16384" width="12" style="267"/>
  </cols>
  <sheetData>
    <row r="1" spans="1:20" ht="18.75" customHeight="1">
      <c r="A1" s="37"/>
      <c r="B1" s="264"/>
      <c r="C1" s="265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40"/>
      <c r="O1" s="266"/>
      <c r="P1" s="139"/>
      <c r="Q1" s="139"/>
      <c r="R1" s="139" t="s">
        <v>1549</v>
      </c>
      <c r="S1" s="305"/>
      <c r="T1" s="306"/>
    </row>
    <row r="2" spans="1:20" ht="18.75" customHeight="1">
      <c r="A2" s="37"/>
      <c r="B2" s="40"/>
      <c r="C2" s="268"/>
      <c r="D2" s="40"/>
      <c r="E2" s="40"/>
      <c r="F2" s="264"/>
      <c r="G2" s="264"/>
      <c r="H2" s="269"/>
      <c r="I2" s="264"/>
      <c r="J2" s="264"/>
      <c r="K2" s="264"/>
      <c r="L2" s="264"/>
      <c r="M2" s="264"/>
      <c r="N2" s="270"/>
      <c r="O2" s="266"/>
      <c r="P2" s="139"/>
      <c r="Q2" s="139"/>
      <c r="R2" s="139" t="s">
        <v>1550</v>
      </c>
      <c r="S2" s="307"/>
      <c r="T2" s="308"/>
    </row>
    <row r="3" spans="1:20" ht="18.75" customHeight="1">
      <c r="A3" s="37"/>
      <c r="B3" s="40"/>
      <c r="C3" s="268"/>
      <c r="D3" s="40"/>
      <c r="E3" s="40"/>
      <c r="F3" s="264"/>
      <c r="G3" s="264"/>
      <c r="H3" s="269"/>
      <c r="I3" s="264"/>
      <c r="J3" s="264"/>
      <c r="K3" s="264"/>
      <c r="L3" s="264"/>
      <c r="M3" s="264"/>
      <c r="N3" s="270"/>
      <c r="O3" s="266"/>
      <c r="P3" s="139"/>
      <c r="Q3" s="139"/>
      <c r="R3" s="139" t="s">
        <v>1551</v>
      </c>
      <c r="S3" s="307"/>
      <c r="T3" s="308"/>
    </row>
    <row r="4" spans="1:20" ht="18.75" customHeight="1">
      <c r="A4" s="37"/>
      <c r="B4" s="40"/>
      <c r="C4" s="268"/>
      <c r="D4" s="40"/>
      <c r="E4" s="40"/>
      <c r="F4" s="264"/>
      <c r="G4" s="264"/>
      <c r="H4" s="269"/>
      <c r="I4" s="264"/>
      <c r="J4" s="264"/>
      <c r="K4" s="264"/>
      <c r="L4" s="264"/>
      <c r="M4" s="264"/>
      <c r="N4" s="270"/>
      <c r="O4" s="266"/>
      <c r="P4" s="139"/>
      <c r="Q4" s="139"/>
      <c r="R4" s="139" t="s">
        <v>1552</v>
      </c>
      <c r="S4" s="307"/>
      <c r="T4" s="308"/>
    </row>
    <row r="5" spans="1:20" ht="18.75" customHeight="1">
      <c r="A5" s="37"/>
      <c r="B5" s="40"/>
      <c r="C5" s="271"/>
      <c r="D5" s="40"/>
      <c r="E5" s="40"/>
      <c r="F5" s="33"/>
      <c r="G5" s="264"/>
      <c r="H5" s="264"/>
      <c r="I5" s="264"/>
      <c r="J5" s="264"/>
      <c r="K5" s="264"/>
      <c r="L5" s="264"/>
      <c r="M5" s="264"/>
      <c r="N5" s="264"/>
      <c r="O5" s="266"/>
      <c r="P5" s="139"/>
      <c r="Q5" s="139"/>
      <c r="R5" s="139" t="s">
        <v>1553</v>
      </c>
      <c r="S5" s="305"/>
      <c r="T5" s="306"/>
    </row>
    <row r="6" spans="1:20" ht="18.75" customHeight="1">
      <c r="A6" s="37"/>
      <c r="B6" s="40"/>
      <c r="C6" s="268"/>
      <c r="D6" s="40"/>
      <c r="E6" s="40"/>
      <c r="F6" s="264"/>
      <c r="G6" s="264"/>
      <c r="H6" s="264"/>
      <c r="I6" s="264"/>
      <c r="J6" s="264"/>
      <c r="K6" s="264"/>
      <c r="L6" s="264"/>
      <c r="M6" s="264"/>
      <c r="N6" s="264"/>
      <c r="P6" s="272"/>
      <c r="Q6" s="139"/>
      <c r="R6" s="139" t="s">
        <v>1554</v>
      </c>
      <c r="S6" s="305"/>
      <c r="T6" s="306"/>
    </row>
    <row r="7" spans="1:20" ht="18.75" customHeight="1">
      <c r="A7" s="37"/>
      <c r="B7" s="40"/>
      <c r="C7" s="268"/>
      <c r="D7" s="40"/>
      <c r="E7" s="40"/>
      <c r="F7" s="264"/>
      <c r="G7" s="264"/>
      <c r="H7" s="264"/>
      <c r="I7" s="264"/>
      <c r="J7" s="264"/>
      <c r="K7" s="264"/>
      <c r="L7" s="264"/>
      <c r="M7" s="264"/>
      <c r="N7" s="268"/>
      <c r="O7" s="266"/>
      <c r="P7" s="139"/>
      <c r="Q7" s="139"/>
      <c r="R7" s="139" t="s">
        <v>1555</v>
      </c>
      <c r="S7" s="305"/>
      <c r="T7" s="306"/>
    </row>
    <row r="8" spans="1:20" ht="18.75" customHeight="1">
      <c r="A8" s="37"/>
      <c r="B8" s="273"/>
      <c r="C8" s="273"/>
      <c r="D8" s="273"/>
      <c r="E8" s="273"/>
      <c r="F8" s="273"/>
      <c r="G8" s="273"/>
      <c r="H8" s="265"/>
      <c r="I8" s="264"/>
      <c r="J8" s="264"/>
      <c r="K8" s="264"/>
      <c r="L8" s="264"/>
      <c r="M8" s="264"/>
      <c r="N8" s="264"/>
      <c r="O8" s="264"/>
      <c r="P8" s="274"/>
      <c r="Q8" s="294"/>
      <c r="R8" s="274"/>
      <c r="S8" s="264"/>
      <c r="T8" s="264"/>
    </row>
    <row r="9" spans="1:20" ht="18.75" customHeight="1">
      <c r="A9" s="275"/>
      <c r="B9" s="273"/>
      <c r="C9" s="276"/>
      <c r="D9" s="277"/>
      <c r="E9" s="277"/>
      <c r="F9" s="277"/>
      <c r="G9" s="273"/>
      <c r="H9" s="264"/>
      <c r="I9" s="264"/>
      <c r="J9" s="264"/>
      <c r="K9" s="264"/>
      <c r="L9" s="264"/>
      <c r="M9" s="264"/>
      <c r="N9" s="264"/>
      <c r="O9" s="264"/>
      <c r="P9" s="274"/>
      <c r="Q9" s="294"/>
      <c r="R9" s="274"/>
      <c r="S9" s="264"/>
      <c r="T9" s="264"/>
    </row>
    <row r="10" spans="1:20" ht="18.75" customHeight="1">
      <c r="A10" s="275"/>
      <c r="B10" s="273"/>
      <c r="C10" s="276"/>
      <c r="D10" s="277"/>
      <c r="E10" s="277"/>
      <c r="F10" s="277"/>
      <c r="G10" s="273"/>
      <c r="H10" s="264"/>
      <c r="I10" s="264"/>
      <c r="J10" s="264"/>
      <c r="K10" s="264"/>
      <c r="L10" s="264"/>
      <c r="M10" s="264"/>
      <c r="N10" s="264"/>
      <c r="O10" s="264"/>
      <c r="P10" s="274"/>
      <c r="Q10" s="294"/>
      <c r="R10" s="274"/>
      <c r="S10" s="264"/>
      <c r="T10" s="264"/>
    </row>
    <row r="11" spans="1:20" ht="18.75" customHeight="1">
      <c r="A11" s="275"/>
      <c r="B11" s="273"/>
      <c r="C11" s="276"/>
      <c r="D11" s="277"/>
      <c r="E11" s="277"/>
      <c r="F11" s="277"/>
      <c r="G11" s="273"/>
      <c r="H11" s="264"/>
      <c r="I11" s="264"/>
      <c r="J11" s="264"/>
      <c r="K11" s="264"/>
      <c r="L11" s="264"/>
      <c r="M11" s="264"/>
      <c r="N11" s="264"/>
      <c r="O11" s="264"/>
      <c r="P11" s="274"/>
      <c r="Q11" s="294"/>
      <c r="R11" s="274"/>
      <c r="S11" s="264"/>
      <c r="T11" s="264"/>
    </row>
    <row r="12" spans="1:20" ht="18.75" customHeight="1">
      <c r="A12" s="275"/>
      <c r="B12" s="273"/>
      <c r="C12" s="273"/>
      <c r="D12" s="278"/>
      <c r="E12" s="278"/>
      <c r="F12" s="277"/>
      <c r="G12" s="273"/>
      <c r="H12" s="264"/>
      <c r="I12" s="264"/>
      <c r="J12" s="264"/>
      <c r="K12" s="264"/>
      <c r="L12" s="264"/>
      <c r="M12" s="264"/>
      <c r="N12" s="264"/>
      <c r="O12" s="264"/>
      <c r="P12" s="274"/>
      <c r="Q12" s="294"/>
      <c r="R12" s="274"/>
      <c r="S12" s="264"/>
      <c r="T12" s="264"/>
    </row>
    <row r="13" spans="1:20" ht="18.75" customHeight="1" thickBot="1">
      <c r="N13" s="279"/>
      <c r="O13" s="279"/>
    </row>
    <row r="14" spans="1:20" ht="45" customHeight="1">
      <c r="A14" s="309" t="s">
        <v>1711</v>
      </c>
      <c r="B14" s="310"/>
      <c r="C14" s="310"/>
      <c r="D14" s="310"/>
      <c r="E14" s="281"/>
      <c r="F14" s="281"/>
      <c r="G14" s="281"/>
      <c r="H14" s="281"/>
      <c r="I14" s="281"/>
      <c r="J14" s="281"/>
      <c r="K14" s="281"/>
      <c r="L14" s="281"/>
      <c r="M14" s="281"/>
      <c r="N14" s="281"/>
      <c r="O14" s="281"/>
      <c r="P14" s="282"/>
      <c r="Q14" s="296"/>
      <c r="R14" s="282"/>
      <c r="S14" s="311"/>
      <c r="T14" s="312"/>
    </row>
    <row r="15" spans="1:20" s="283" customFormat="1" ht="23.25" customHeight="1">
      <c r="A15" s="338" t="s">
        <v>39</v>
      </c>
      <c r="B15" s="327" t="s">
        <v>91</v>
      </c>
      <c r="C15" s="327" t="s">
        <v>37</v>
      </c>
      <c r="D15" s="327" t="s">
        <v>38</v>
      </c>
      <c r="E15" s="327">
        <v>4</v>
      </c>
      <c r="F15" s="332" t="s">
        <v>16</v>
      </c>
      <c r="G15" s="332" t="s">
        <v>15</v>
      </c>
      <c r="H15" s="332" t="s">
        <v>14</v>
      </c>
      <c r="I15" s="327" t="s">
        <v>13</v>
      </c>
      <c r="J15" s="327" t="s">
        <v>12</v>
      </c>
      <c r="K15" s="327" t="s">
        <v>11</v>
      </c>
      <c r="L15" s="327" t="s">
        <v>10</v>
      </c>
      <c r="M15" s="327" t="s">
        <v>56</v>
      </c>
      <c r="N15" s="327" t="s">
        <v>8</v>
      </c>
      <c r="O15" s="327" t="s">
        <v>7</v>
      </c>
      <c r="P15" s="330" t="s">
        <v>995</v>
      </c>
      <c r="Q15" s="330" t="s">
        <v>994</v>
      </c>
      <c r="R15" s="330" t="s">
        <v>7</v>
      </c>
      <c r="S15" s="327" t="s">
        <v>115</v>
      </c>
      <c r="T15" s="313" t="s">
        <v>116</v>
      </c>
    </row>
    <row r="16" spans="1:20" s="283" customFormat="1" ht="23.25" customHeight="1" thickBot="1">
      <c r="A16" s="339"/>
      <c r="B16" s="328"/>
      <c r="C16" s="340"/>
      <c r="D16" s="329"/>
      <c r="E16" s="329"/>
      <c r="F16" s="333"/>
      <c r="G16" s="333"/>
      <c r="H16" s="333"/>
      <c r="I16" s="329"/>
      <c r="J16" s="329"/>
      <c r="K16" s="329"/>
      <c r="L16" s="329"/>
      <c r="M16" s="328"/>
      <c r="N16" s="328"/>
      <c r="O16" s="329"/>
      <c r="P16" s="331"/>
      <c r="Q16" s="331"/>
      <c r="R16" s="331"/>
      <c r="S16" s="329"/>
      <c r="T16" s="314"/>
    </row>
    <row r="17" spans="1:20" ht="20.25" customHeight="1">
      <c r="A17" s="315" t="s">
        <v>1712</v>
      </c>
      <c r="B17" s="317" t="s">
        <v>1558</v>
      </c>
      <c r="C17" s="320"/>
      <c r="D17" s="317" t="s">
        <v>1613</v>
      </c>
      <c r="E17" s="323"/>
      <c r="F17" s="323"/>
      <c r="G17" s="323"/>
      <c r="H17" s="323"/>
      <c r="I17" s="325"/>
      <c r="J17" s="325"/>
      <c r="K17" s="325"/>
      <c r="L17" s="325"/>
      <c r="M17" s="325"/>
      <c r="N17" s="325"/>
      <c r="O17" s="325">
        <f>SUM(E17:N21)</f>
        <v>0</v>
      </c>
      <c r="P17" s="345">
        <v>34.950000000000003</v>
      </c>
      <c r="Q17" s="346">
        <v>0.8</v>
      </c>
      <c r="R17" s="345">
        <f>+(O17*P17+O22*P22)*(1-Q17)</f>
        <v>0</v>
      </c>
      <c r="S17" s="284" t="s">
        <v>1713</v>
      </c>
      <c r="T17" s="285">
        <v>4</v>
      </c>
    </row>
    <row r="18" spans="1:20" ht="20.25" customHeight="1">
      <c r="A18" s="316"/>
      <c r="B18" s="318"/>
      <c r="C18" s="321"/>
      <c r="D18" s="318"/>
      <c r="E18" s="324"/>
      <c r="F18" s="324"/>
      <c r="G18" s="324"/>
      <c r="H18" s="324"/>
      <c r="I18" s="326"/>
      <c r="J18" s="326"/>
      <c r="K18" s="326"/>
      <c r="L18" s="326"/>
      <c r="M18" s="326"/>
      <c r="N18" s="326"/>
      <c r="O18" s="326"/>
      <c r="P18" s="343"/>
      <c r="Q18" s="347"/>
      <c r="R18" s="343"/>
      <c r="S18" s="286" t="s">
        <v>1714</v>
      </c>
      <c r="T18" s="287" t="s">
        <v>16</v>
      </c>
    </row>
    <row r="19" spans="1:20" ht="20.25" customHeight="1">
      <c r="A19" s="316"/>
      <c r="B19" s="318"/>
      <c r="C19" s="321"/>
      <c r="D19" s="318"/>
      <c r="E19" s="324"/>
      <c r="F19" s="324"/>
      <c r="G19" s="324"/>
      <c r="H19" s="324"/>
      <c r="I19" s="326"/>
      <c r="J19" s="326"/>
      <c r="K19" s="326"/>
      <c r="L19" s="326"/>
      <c r="M19" s="326"/>
      <c r="N19" s="326"/>
      <c r="O19" s="326"/>
      <c r="P19" s="343"/>
      <c r="Q19" s="347"/>
      <c r="R19" s="343"/>
      <c r="S19" s="286" t="s">
        <v>1715</v>
      </c>
      <c r="T19" s="287" t="s">
        <v>15</v>
      </c>
    </row>
    <row r="20" spans="1:20" ht="20.25" customHeight="1">
      <c r="A20" s="316"/>
      <c r="B20" s="318"/>
      <c r="C20" s="321"/>
      <c r="D20" s="318"/>
      <c r="E20" s="324"/>
      <c r="F20" s="324"/>
      <c r="G20" s="324"/>
      <c r="H20" s="324"/>
      <c r="I20" s="326"/>
      <c r="J20" s="326"/>
      <c r="K20" s="326"/>
      <c r="L20" s="326"/>
      <c r="M20" s="326"/>
      <c r="N20" s="326"/>
      <c r="O20" s="326"/>
      <c r="P20" s="343"/>
      <c r="Q20" s="347"/>
      <c r="R20" s="343"/>
      <c r="S20" s="286" t="s">
        <v>1716</v>
      </c>
      <c r="T20" s="288" t="s">
        <v>14</v>
      </c>
    </row>
    <row r="21" spans="1:20" ht="20.25" customHeight="1">
      <c r="A21" s="316"/>
      <c r="B21" s="318"/>
      <c r="C21" s="321"/>
      <c r="D21" s="318"/>
      <c r="E21" s="324"/>
      <c r="F21" s="324"/>
      <c r="G21" s="324"/>
      <c r="H21" s="324"/>
      <c r="I21" s="326"/>
      <c r="J21" s="326"/>
      <c r="K21" s="326"/>
      <c r="L21" s="326"/>
      <c r="M21" s="326"/>
      <c r="N21" s="326"/>
      <c r="O21" s="326"/>
      <c r="P21" s="343"/>
      <c r="Q21" s="347"/>
      <c r="R21" s="343"/>
      <c r="S21" s="286" t="s">
        <v>1717</v>
      </c>
      <c r="T21" s="288" t="s">
        <v>13</v>
      </c>
    </row>
    <row r="22" spans="1:20" ht="20.25" customHeight="1">
      <c r="A22" s="334" t="s">
        <v>1718</v>
      </c>
      <c r="B22" s="318"/>
      <c r="C22" s="321"/>
      <c r="D22" s="318"/>
      <c r="E22" s="336"/>
      <c r="F22" s="336"/>
      <c r="G22" s="336"/>
      <c r="H22" s="336"/>
      <c r="I22" s="341"/>
      <c r="J22" s="341"/>
      <c r="K22" s="341"/>
      <c r="L22" s="341"/>
      <c r="M22" s="341"/>
      <c r="N22" s="341"/>
      <c r="O22" s="341">
        <f>SUM(I22:N22)</f>
        <v>0</v>
      </c>
      <c r="P22" s="343">
        <v>37.97</v>
      </c>
      <c r="Q22" s="347"/>
      <c r="R22" s="343"/>
      <c r="S22" s="286" t="s">
        <v>1719</v>
      </c>
      <c r="T22" s="288" t="s">
        <v>12</v>
      </c>
    </row>
    <row r="23" spans="1:20" ht="20.25" customHeight="1">
      <c r="A23" s="316"/>
      <c r="B23" s="318"/>
      <c r="C23" s="321"/>
      <c r="D23" s="318"/>
      <c r="E23" s="326"/>
      <c r="F23" s="326"/>
      <c r="G23" s="326"/>
      <c r="H23" s="326"/>
      <c r="I23" s="324"/>
      <c r="J23" s="324"/>
      <c r="K23" s="324"/>
      <c r="L23" s="324"/>
      <c r="M23" s="324"/>
      <c r="N23" s="324"/>
      <c r="O23" s="324"/>
      <c r="P23" s="343"/>
      <c r="Q23" s="347"/>
      <c r="R23" s="343"/>
      <c r="S23" s="286" t="s">
        <v>1720</v>
      </c>
      <c r="T23" s="288" t="s">
        <v>11</v>
      </c>
    </row>
    <row r="24" spans="1:20" ht="20.25" customHeight="1">
      <c r="A24" s="316"/>
      <c r="B24" s="318"/>
      <c r="C24" s="321"/>
      <c r="D24" s="318"/>
      <c r="E24" s="326"/>
      <c r="F24" s="326"/>
      <c r="G24" s="326"/>
      <c r="H24" s="326"/>
      <c r="I24" s="324"/>
      <c r="J24" s="324"/>
      <c r="K24" s="324"/>
      <c r="L24" s="324"/>
      <c r="M24" s="324"/>
      <c r="N24" s="324"/>
      <c r="O24" s="324"/>
      <c r="P24" s="343"/>
      <c r="Q24" s="347"/>
      <c r="R24" s="343"/>
      <c r="S24" s="286" t="s">
        <v>1721</v>
      </c>
      <c r="T24" s="288" t="s">
        <v>10</v>
      </c>
    </row>
    <row r="25" spans="1:20" ht="20.25" customHeight="1">
      <c r="A25" s="316"/>
      <c r="B25" s="318"/>
      <c r="C25" s="321"/>
      <c r="D25" s="318"/>
      <c r="E25" s="326"/>
      <c r="F25" s="326"/>
      <c r="G25" s="326"/>
      <c r="H25" s="326"/>
      <c r="I25" s="324"/>
      <c r="J25" s="324"/>
      <c r="K25" s="324"/>
      <c r="L25" s="324"/>
      <c r="M25" s="324"/>
      <c r="N25" s="324"/>
      <c r="O25" s="324"/>
      <c r="P25" s="343"/>
      <c r="Q25" s="347"/>
      <c r="R25" s="343"/>
      <c r="S25" s="286" t="s">
        <v>1722</v>
      </c>
      <c r="T25" s="288" t="s">
        <v>56</v>
      </c>
    </row>
    <row r="26" spans="1:20" ht="20.25" customHeight="1" thickBot="1">
      <c r="A26" s="335"/>
      <c r="B26" s="319"/>
      <c r="C26" s="322"/>
      <c r="D26" s="319"/>
      <c r="E26" s="337"/>
      <c r="F26" s="337"/>
      <c r="G26" s="337"/>
      <c r="H26" s="337"/>
      <c r="I26" s="342"/>
      <c r="J26" s="342"/>
      <c r="K26" s="342"/>
      <c r="L26" s="342"/>
      <c r="M26" s="342"/>
      <c r="N26" s="342"/>
      <c r="O26" s="342"/>
      <c r="P26" s="344"/>
      <c r="Q26" s="348"/>
      <c r="R26" s="344"/>
      <c r="S26" s="289" t="s">
        <v>1723</v>
      </c>
      <c r="T26" s="290" t="s">
        <v>8</v>
      </c>
    </row>
    <row r="27" spans="1:20" ht="20.25" customHeight="1">
      <c r="A27" s="315" t="s">
        <v>1724</v>
      </c>
      <c r="B27" s="317" t="s">
        <v>1572</v>
      </c>
      <c r="C27" s="320"/>
      <c r="D27" s="317" t="s">
        <v>1613</v>
      </c>
      <c r="E27" s="323"/>
      <c r="F27" s="323">
        <v>26</v>
      </c>
      <c r="G27" s="323"/>
      <c r="H27" s="323">
        <v>1</v>
      </c>
      <c r="I27" s="325"/>
      <c r="J27" s="325"/>
      <c r="K27" s="325"/>
      <c r="L27" s="325"/>
      <c r="M27" s="325"/>
      <c r="N27" s="325"/>
      <c r="O27" s="325">
        <f>SUM(E27:N31)</f>
        <v>27</v>
      </c>
      <c r="P27" s="345">
        <v>34.950000000000003</v>
      </c>
      <c r="Q27" s="346">
        <v>0.8</v>
      </c>
      <c r="R27" s="345">
        <f t="shared" ref="R27" si="0">+(O27*P27+O32*P32)*(1-Q27)</f>
        <v>1175.9499999999998</v>
      </c>
      <c r="S27" s="284" t="s">
        <v>1725</v>
      </c>
      <c r="T27" s="285">
        <v>4</v>
      </c>
    </row>
    <row r="28" spans="1:20" ht="20.25" customHeight="1">
      <c r="A28" s="316"/>
      <c r="B28" s="318"/>
      <c r="C28" s="321"/>
      <c r="D28" s="318"/>
      <c r="E28" s="324"/>
      <c r="F28" s="324"/>
      <c r="G28" s="324"/>
      <c r="H28" s="324"/>
      <c r="I28" s="326"/>
      <c r="J28" s="326"/>
      <c r="K28" s="326"/>
      <c r="L28" s="326"/>
      <c r="M28" s="326"/>
      <c r="N28" s="326"/>
      <c r="O28" s="326"/>
      <c r="P28" s="343"/>
      <c r="Q28" s="347"/>
      <c r="R28" s="343"/>
      <c r="S28" s="286" t="s">
        <v>1726</v>
      </c>
      <c r="T28" s="287" t="s">
        <v>16</v>
      </c>
    </row>
    <row r="29" spans="1:20" ht="20.25" customHeight="1">
      <c r="A29" s="316"/>
      <c r="B29" s="318"/>
      <c r="C29" s="321"/>
      <c r="D29" s="318"/>
      <c r="E29" s="324"/>
      <c r="F29" s="324"/>
      <c r="G29" s="324"/>
      <c r="H29" s="324"/>
      <c r="I29" s="326"/>
      <c r="J29" s="326"/>
      <c r="K29" s="326"/>
      <c r="L29" s="326"/>
      <c r="M29" s="326"/>
      <c r="N29" s="326"/>
      <c r="O29" s="326"/>
      <c r="P29" s="343"/>
      <c r="Q29" s="347"/>
      <c r="R29" s="343"/>
      <c r="S29" s="286" t="s">
        <v>1727</v>
      </c>
      <c r="T29" s="287" t="s">
        <v>15</v>
      </c>
    </row>
    <row r="30" spans="1:20" ht="20.25" customHeight="1">
      <c r="A30" s="316"/>
      <c r="B30" s="318"/>
      <c r="C30" s="321"/>
      <c r="D30" s="318"/>
      <c r="E30" s="324"/>
      <c r="F30" s="324"/>
      <c r="G30" s="324"/>
      <c r="H30" s="324"/>
      <c r="I30" s="326"/>
      <c r="J30" s="326"/>
      <c r="K30" s="326"/>
      <c r="L30" s="326"/>
      <c r="M30" s="326"/>
      <c r="N30" s="326"/>
      <c r="O30" s="326"/>
      <c r="P30" s="343"/>
      <c r="Q30" s="347"/>
      <c r="R30" s="343"/>
      <c r="S30" s="286" t="s">
        <v>1728</v>
      </c>
      <c r="T30" s="288" t="s">
        <v>14</v>
      </c>
    </row>
    <row r="31" spans="1:20" ht="20.25" customHeight="1">
      <c r="A31" s="316"/>
      <c r="B31" s="318"/>
      <c r="C31" s="321"/>
      <c r="D31" s="318"/>
      <c r="E31" s="324"/>
      <c r="F31" s="324"/>
      <c r="G31" s="324"/>
      <c r="H31" s="324"/>
      <c r="I31" s="326"/>
      <c r="J31" s="326"/>
      <c r="K31" s="326"/>
      <c r="L31" s="326"/>
      <c r="M31" s="326"/>
      <c r="N31" s="326"/>
      <c r="O31" s="326"/>
      <c r="P31" s="343"/>
      <c r="Q31" s="347"/>
      <c r="R31" s="343"/>
      <c r="S31" s="286" t="s">
        <v>1729</v>
      </c>
      <c r="T31" s="288" t="s">
        <v>13</v>
      </c>
    </row>
    <row r="32" spans="1:20" ht="20.25" customHeight="1">
      <c r="A32" s="334" t="s">
        <v>1730</v>
      </c>
      <c r="B32" s="318"/>
      <c r="C32" s="321"/>
      <c r="D32" s="318"/>
      <c r="E32" s="336"/>
      <c r="F32" s="336"/>
      <c r="G32" s="336"/>
      <c r="H32" s="336"/>
      <c r="I32" s="341">
        <v>130</v>
      </c>
      <c r="J32" s="341"/>
      <c r="K32" s="341"/>
      <c r="L32" s="341"/>
      <c r="M32" s="341"/>
      <c r="N32" s="341"/>
      <c r="O32" s="341">
        <f>SUM(I32:N32)</f>
        <v>130</v>
      </c>
      <c r="P32" s="343">
        <v>37.97</v>
      </c>
      <c r="Q32" s="347"/>
      <c r="R32" s="343"/>
      <c r="S32" s="286" t="s">
        <v>1731</v>
      </c>
      <c r="T32" s="288" t="s">
        <v>12</v>
      </c>
    </row>
    <row r="33" spans="1:20" ht="20.25" customHeight="1">
      <c r="A33" s="316"/>
      <c r="B33" s="318"/>
      <c r="C33" s="321"/>
      <c r="D33" s="318"/>
      <c r="E33" s="326"/>
      <c r="F33" s="326"/>
      <c r="G33" s="326"/>
      <c r="H33" s="326"/>
      <c r="I33" s="324"/>
      <c r="J33" s="324"/>
      <c r="K33" s="324"/>
      <c r="L33" s="324"/>
      <c r="M33" s="324"/>
      <c r="N33" s="324"/>
      <c r="O33" s="324"/>
      <c r="P33" s="343"/>
      <c r="Q33" s="347"/>
      <c r="R33" s="343"/>
      <c r="S33" s="286" t="s">
        <v>1732</v>
      </c>
      <c r="T33" s="288" t="s">
        <v>11</v>
      </c>
    </row>
    <row r="34" spans="1:20" ht="20.25" customHeight="1">
      <c r="A34" s="316"/>
      <c r="B34" s="318"/>
      <c r="C34" s="321"/>
      <c r="D34" s="318"/>
      <c r="E34" s="326"/>
      <c r="F34" s="326"/>
      <c r="G34" s="326"/>
      <c r="H34" s="326"/>
      <c r="I34" s="324"/>
      <c r="J34" s="324"/>
      <c r="K34" s="324"/>
      <c r="L34" s="324"/>
      <c r="M34" s="324"/>
      <c r="N34" s="324"/>
      <c r="O34" s="324"/>
      <c r="P34" s="343"/>
      <c r="Q34" s="347"/>
      <c r="R34" s="343"/>
      <c r="S34" s="286" t="s">
        <v>1733</v>
      </c>
      <c r="T34" s="288" t="s">
        <v>10</v>
      </c>
    </row>
    <row r="35" spans="1:20" ht="20.25" customHeight="1">
      <c r="A35" s="316"/>
      <c r="B35" s="318"/>
      <c r="C35" s="321"/>
      <c r="D35" s="318"/>
      <c r="E35" s="326"/>
      <c r="F35" s="326"/>
      <c r="G35" s="326"/>
      <c r="H35" s="326"/>
      <c r="I35" s="324"/>
      <c r="J35" s="324"/>
      <c r="K35" s="324"/>
      <c r="L35" s="324"/>
      <c r="M35" s="324"/>
      <c r="N35" s="324"/>
      <c r="O35" s="324"/>
      <c r="P35" s="343"/>
      <c r="Q35" s="347"/>
      <c r="R35" s="343"/>
      <c r="S35" s="286" t="s">
        <v>1734</v>
      </c>
      <c r="T35" s="288" t="s">
        <v>56</v>
      </c>
    </row>
    <row r="36" spans="1:20" ht="20.25" customHeight="1" thickBot="1">
      <c r="A36" s="335"/>
      <c r="B36" s="319"/>
      <c r="C36" s="322"/>
      <c r="D36" s="319"/>
      <c r="E36" s="337"/>
      <c r="F36" s="337"/>
      <c r="G36" s="337"/>
      <c r="H36" s="337"/>
      <c r="I36" s="342"/>
      <c r="J36" s="342"/>
      <c r="K36" s="342"/>
      <c r="L36" s="342"/>
      <c r="M36" s="342"/>
      <c r="N36" s="342"/>
      <c r="O36" s="342"/>
      <c r="P36" s="344"/>
      <c r="Q36" s="348"/>
      <c r="R36" s="344"/>
      <c r="S36" s="289" t="s">
        <v>1735</v>
      </c>
      <c r="T36" s="290" t="s">
        <v>8</v>
      </c>
    </row>
    <row r="37" spans="1:20" ht="20.25" customHeight="1">
      <c r="A37" s="315" t="s">
        <v>1736</v>
      </c>
      <c r="B37" s="317" t="s">
        <v>1586</v>
      </c>
      <c r="C37" s="320"/>
      <c r="D37" s="317" t="s">
        <v>1613</v>
      </c>
      <c r="E37" s="323"/>
      <c r="F37" s="323"/>
      <c r="G37" s="323"/>
      <c r="H37" s="323"/>
      <c r="I37" s="325"/>
      <c r="J37" s="325"/>
      <c r="K37" s="325"/>
      <c r="L37" s="325"/>
      <c r="M37" s="325"/>
      <c r="N37" s="325"/>
      <c r="O37" s="325">
        <f>SUM(E37:N41)</f>
        <v>0</v>
      </c>
      <c r="P37" s="345">
        <v>34.950000000000003</v>
      </c>
      <c r="Q37" s="346">
        <v>0.8</v>
      </c>
      <c r="R37" s="345">
        <f t="shared" ref="R37" si="1">+(O37*P37+O42*P42)*(1-Q37)</f>
        <v>0</v>
      </c>
      <c r="S37" s="284" t="s">
        <v>1737</v>
      </c>
      <c r="T37" s="285">
        <v>4</v>
      </c>
    </row>
    <row r="38" spans="1:20" ht="20.25" customHeight="1">
      <c r="A38" s="316"/>
      <c r="B38" s="318"/>
      <c r="C38" s="321"/>
      <c r="D38" s="318"/>
      <c r="E38" s="324"/>
      <c r="F38" s="324"/>
      <c r="G38" s="324"/>
      <c r="H38" s="324"/>
      <c r="I38" s="326"/>
      <c r="J38" s="326"/>
      <c r="K38" s="326"/>
      <c r="L38" s="326"/>
      <c r="M38" s="326"/>
      <c r="N38" s="326"/>
      <c r="O38" s="326"/>
      <c r="P38" s="343"/>
      <c r="Q38" s="347"/>
      <c r="R38" s="343"/>
      <c r="S38" s="286" t="s">
        <v>1738</v>
      </c>
      <c r="T38" s="287" t="s">
        <v>16</v>
      </c>
    </row>
    <row r="39" spans="1:20" ht="20.25" customHeight="1">
      <c r="A39" s="316"/>
      <c r="B39" s="318"/>
      <c r="C39" s="321"/>
      <c r="D39" s="318"/>
      <c r="E39" s="324"/>
      <c r="F39" s="324"/>
      <c r="G39" s="324"/>
      <c r="H39" s="324"/>
      <c r="I39" s="326"/>
      <c r="J39" s="326"/>
      <c r="K39" s="326"/>
      <c r="L39" s="326"/>
      <c r="M39" s="326"/>
      <c r="N39" s="326"/>
      <c r="O39" s="326"/>
      <c r="P39" s="343"/>
      <c r="Q39" s="347"/>
      <c r="R39" s="343"/>
      <c r="S39" s="286" t="s">
        <v>1739</v>
      </c>
      <c r="T39" s="287" t="s">
        <v>15</v>
      </c>
    </row>
    <row r="40" spans="1:20" ht="20.25" customHeight="1">
      <c r="A40" s="316"/>
      <c r="B40" s="318"/>
      <c r="C40" s="321"/>
      <c r="D40" s="318"/>
      <c r="E40" s="324"/>
      <c r="F40" s="324"/>
      <c r="G40" s="324"/>
      <c r="H40" s="324"/>
      <c r="I40" s="326"/>
      <c r="J40" s="326"/>
      <c r="K40" s="326"/>
      <c r="L40" s="326"/>
      <c r="M40" s="326"/>
      <c r="N40" s="326"/>
      <c r="O40" s="326"/>
      <c r="P40" s="343"/>
      <c r="Q40" s="347"/>
      <c r="R40" s="343"/>
      <c r="S40" s="286" t="s">
        <v>1740</v>
      </c>
      <c r="T40" s="288" t="s">
        <v>14</v>
      </c>
    </row>
    <row r="41" spans="1:20" ht="20.25" customHeight="1">
      <c r="A41" s="316"/>
      <c r="B41" s="318"/>
      <c r="C41" s="321"/>
      <c r="D41" s="318"/>
      <c r="E41" s="324"/>
      <c r="F41" s="324"/>
      <c r="G41" s="324"/>
      <c r="H41" s="324"/>
      <c r="I41" s="326"/>
      <c r="J41" s="326"/>
      <c r="K41" s="326"/>
      <c r="L41" s="326"/>
      <c r="M41" s="326"/>
      <c r="N41" s="326"/>
      <c r="O41" s="326"/>
      <c r="P41" s="343"/>
      <c r="Q41" s="347"/>
      <c r="R41" s="343"/>
      <c r="S41" s="286" t="s">
        <v>1741</v>
      </c>
      <c r="T41" s="288" t="s">
        <v>13</v>
      </c>
    </row>
    <row r="42" spans="1:20" ht="20.25" customHeight="1">
      <c r="A42" s="334" t="s">
        <v>1742</v>
      </c>
      <c r="B42" s="318"/>
      <c r="C42" s="321"/>
      <c r="D42" s="318"/>
      <c r="E42" s="336"/>
      <c r="F42" s="336"/>
      <c r="G42" s="336"/>
      <c r="H42" s="336"/>
      <c r="I42" s="341"/>
      <c r="J42" s="341"/>
      <c r="K42" s="341"/>
      <c r="L42" s="341"/>
      <c r="M42" s="341"/>
      <c r="N42" s="341"/>
      <c r="O42" s="341">
        <f>SUM(I42:N42)</f>
        <v>0</v>
      </c>
      <c r="P42" s="343">
        <v>37.97</v>
      </c>
      <c r="Q42" s="347"/>
      <c r="R42" s="343"/>
      <c r="S42" s="286" t="s">
        <v>1743</v>
      </c>
      <c r="T42" s="288" t="s">
        <v>12</v>
      </c>
    </row>
    <row r="43" spans="1:20" ht="20.25" customHeight="1">
      <c r="A43" s="316"/>
      <c r="B43" s="318"/>
      <c r="C43" s="321"/>
      <c r="D43" s="318"/>
      <c r="E43" s="326"/>
      <c r="F43" s="326"/>
      <c r="G43" s="326"/>
      <c r="H43" s="326"/>
      <c r="I43" s="324"/>
      <c r="J43" s="324"/>
      <c r="K43" s="324"/>
      <c r="L43" s="324"/>
      <c r="M43" s="324"/>
      <c r="N43" s="324"/>
      <c r="O43" s="324"/>
      <c r="P43" s="343"/>
      <c r="Q43" s="347"/>
      <c r="R43" s="343"/>
      <c r="S43" s="286" t="s">
        <v>1744</v>
      </c>
      <c r="T43" s="288" t="s">
        <v>11</v>
      </c>
    </row>
    <row r="44" spans="1:20" ht="20.25" customHeight="1">
      <c r="A44" s="316"/>
      <c r="B44" s="318"/>
      <c r="C44" s="321"/>
      <c r="D44" s="318"/>
      <c r="E44" s="326"/>
      <c r="F44" s="326"/>
      <c r="G44" s="326"/>
      <c r="H44" s="326"/>
      <c r="I44" s="324"/>
      <c r="J44" s="324"/>
      <c r="K44" s="324"/>
      <c r="L44" s="324"/>
      <c r="M44" s="324"/>
      <c r="N44" s="324"/>
      <c r="O44" s="324"/>
      <c r="P44" s="343"/>
      <c r="Q44" s="347"/>
      <c r="R44" s="343"/>
      <c r="S44" s="286" t="s">
        <v>1745</v>
      </c>
      <c r="T44" s="288" t="s">
        <v>10</v>
      </c>
    </row>
    <row r="45" spans="1:20" ht="20.25" customHeight="1">
      <c r="A45" s="316"/>
      <c r="B45" s="318"/>
      <c r="C45" s="321"/>
      <c r="D45" s="318"/>
      <c r="E45" s="326"/>
      <c r="F45" s="326"/>
      <c r="G45" s="326"/>
      <c r="H45" s="326"/>
      <c r="I45" s="324"/>
      <c r="J45" s="324"/>
      <c r="K45" s="324"/>
      <c r="L45" s="324"/>
      <c r="M45" s="324"/>
      <c r="N45" s="324"/>
      <c r="O45" s="324"/>
      <c r="P45" s="343"/>
      <c r="Q45" s="347"/>
      <c r="R45" s="343"/>
      <c r="S45" s="286" t="s">
        <v>1746</v>
      </c>
      <c r="T45" s="288" t="s">
        <v>56</v>
      </c>
    </row>
    <row r="46" spans="1:20" ht="20.25" customHeight="1" thickBot="1">
      <c r="A46" s="335"/>
      <c r="B46" s="319"/>
      <c r="C46" s="322"/>
      <c r="D46" s="319"/>
      <c r="E46" s="337"/>
      <c r="F46" s="337"/>
      <c r="G46" s="337"/>
      <c r="H46" s="337"/>
      <c r="I46" s="342"/>
      <c r="J46" s="342"/>
      <c r="K46" s="342"/>
      <c r="L46" s="342"/>
      <c r="M46" s="342"/>
      <c r="N46" s="342"/>
      <c r="O46" s="342"/>
      <c r="P46" s="344"/>
      <c r="Q46" s="348"/>
      <c r="R46" s="344"/>
      <c r="S46" s="289" t="s">
        <v>1747</v>
      </c>
      <c r="T46" s="290" t="s">
        <v>8</v>
      </c>
    </row>
    <row r="47" spans="1:20" ht="20.25" customHeight="1">
      <c r="A47" s="315" t="s">
        <v>1748</v>
      </c>
      <c r="B47" s="317" t="s">
        <v>1749</v>
      </c>
      <c r="C47" s="320"/>
      <c r="D47" s="317" t="s">
        <v>1613</v>
      </c>
      <c r="E47" s="323"/>
      <c r="F47" s="323"/>
      <c r="G47" s="323"/>
      <c r="H47" s="323"/>
      <c r="I47" s="325"/>
      <c r="J47" s="325"/>
      <c r="K47" s="325"/>
      <c r="L47" s="325"/>
      <c r="M47" s="325"/>
      <c r="N47" s="325"/>
      <c r="O47" s="325">
        <f>SUM(E47:N51)</f>
        <v>0</v>
      </c>
      <c r="P47" s="345">
        <v>34.950000000000003</v>
      </c>
      <c r="Q47" s="346">
        <v>0.8</v>
      </c>
      <c r="R47" s="345">
        <f t="shared" ref="R47" si="2">+(O47*P47+O52*P52)*(1-Q47)</f>
        <v>0</v>
      </c>
      <c r="S47" s="284" t="s">
        <v>1750</v>
      </c>
      <c r="T47" s="285">
        <v>4</v>
      </c>
    </row>
    <row r="48" spans="1:20" ht="20.25" customHeight="1">
      <c r="A48" s="316"/>
      <c r="B48" s="318"/>
      <c r="C48" s="321"/>
      <c r="D48" s="318"/>
      <c r="E48" s="324"/>
      <c r="F48" s="324"/>
      <c r="G48" s="324"/>
      <c r="H48" s="324"/>
      <c r="I48" s="326"/>
      <c r="J48" s="326"/>
      <c r="K48" s="326"/>
      <c r="L48" s="326"/>
      <c r="M48" s="326"/>
      <c r="N48" s="326"/>
      <c r="O48" s="326"/>
      <c r="P48" s="343"/>
      <c r="Q48" s="347"/>
      <c r="R48" s="343"/>
      <c r="S48" s="286" t="s">
        <v>1751</v>
      </c>
      <c r="T48" s="287" t="s">
        <v>16</v>
      </c>
    </row>
    <row r="49" spans="1:20" ht="20.25" customHeight="1">
      <c r="A49" s="316"/>
      <c r="B49" s="318"/>
      <c r="C49" s="321"/>
      <c r="D49" s="318"/>
      <c r="E49" s="324"/>
      <c r="F49" s="324"/>
      <c r="G49" s="324"/>
      <c r="H49" s="324"/>
      <c r="I49" s="326"/>
      <c r="J49" s="326"/>
      <c r="K49" s="326"/>
      <c r="L49" s="326"/>
      <c r="M49" s="326"/>
      <c r="N49" s="326"/>
      <c r="O49" s="326"/>
      <c r="P49" s="343"/>
      <c r="Q49" s="347"/>
      <c r="R49" s="343"/>
      <c r="S49" s="286" t="s">
        <v>1752</v>
      </c>
      <c r="T49" s="287" t="s">
        <v>15</v>
      </c>
    </row>
    <row r="50" spans="1:20" ht="20.25" customHeight="1">
      <c r="A50" s="316"/>
      <c r="B50" s="318"/>
      <c r="C50" s="321"/>
      <c r="D50" s="318"/>
      <c r="E50" s="324"/>
      <c r="F50" s="324"/>
      <c r="G50" s="324"/>
      <c r="H50" s="324"/>
      <c r="I50" s="326"/>
      <c r="J50" s="326"/>
      <c r="K50" s="326"/>
      <c r="L50" s="326"/>
      <c r="M50" s="326"/>
      <c r="N50" s="326"/>
      <c r="O50" s="326"/>
      <c r="P50" s="343"/>
      <c r="Q50" s="347"/>
      <c r="R50" s="343"/>
      <c r="S50" s="286" t="s">
        <v>1753</v>
      </c>
      <c r="T50" s="288" t="s">
        <v>14</v>
      </c>
    </row>
    <row r="51" spans="1:20" ht="20.25" customHeight="1">
      <c r="A51" s="316"/>
      <c r="B51" s="318"/>
      <c r="C51" s="321"/>
      <c r="D51" s="318"/>
      <c r="E51" s="324"/>
      <c r="F51" s="324"/>
      <c r="G51" s="324"/>
      <c r="H51" s="324"/>
      <c r="I51" s="326"/>
      <c r="J51" s="326"/>
      <c r="K51" s="326"/>
      <c r="L51" s="326"/>
      <c r="M51" s="326"/>
      <c r="N51" s="326"/>
      <c r="O51" s="326"/>
      <c r="P51" s="343"/>
      <c r="Q51" s="347"/>
      <c r="R51" s="343"/>
      <c r="S51" s="286" t="s">
        <v>1754</v>
      </c>
      <c r="T51" s="288" t="s">
        <v>13</v>
      </c>
    </row>
    <row r="52" spans="1:20" ht="20.25" customHeight="1">
      <c r="A52" s="334" t="s">
        <v>1755</v>
      </c>
      <c r="B52" s="318"/>
      <c r="C52" s="321"/>
      <c r="D52" s="318"/>
      <c r="E52" s="336"/>
      <c r="F52" s="336"/>
      <c r="G52" s="336"/>
      <c r="H52" s="336"/>
      <c r="I52" s="341"/>
      <c r="J52" s="341"/>
      <c r="K52" s="341"/>
      <c r="L52" s="341"/>
      <c r="M52" s="341"/>
      <c r="N52" s="341"/>
      <c r="O52" s="341">
        <f>SUM(I52:N52)</f>
        <v>0</v>
      </c>
      <c r="P52" s="343">
        <v>37.97</v>
      </c>
      <c r="Q52" s="347"/>
      <c r="R52" s="343"/>
      <c r="S52" s="286" t="s">
        <v>1756</v>
      </c>
      <c r="T52" s="288" t="s">
        <v>12</v>
      </c>
    </row>
    <row r="53" spans="1:20" ht="20.25" customHeight="1">
      <c r="A53" s="316"/>
      <c r="B53" s="318"/>
      <c r="C53" s="321"/>
      <c r="D53" s="318"/>
      <c r="E53" s="326"/>
      <c r="F53" s="326"/>
      <c r="G53" s="326"/>
      <c r="H53" s="326"/>
      <c r="I53" s="324"/>
      <c r="J53" s="324"/>
      <c r="K53" s="324"/>
      <c r="L53" s="324"/>
      <c r="M53" s="324"/>
      <c r="N53" s="324"/>
      <c r="O53" s="324"/>
      <c r="P53" s="343"/>
      <c r="Q53" s="347"/>
      <c r="R53" s="343"/>
      <c r="S53" s="286" t="s">
        <v>1757</v>
      </c>
      <c r="T53" s="288" t="s">
        <v>11</v>
      </c>
    </row>
    <row r="54" spans="1:20" ht="20.25" customHeight="1">
      <c r="A54" s="316"/>
      <c r="B54" s="318"/>
      <c r="C54" s="321"/>
      <c r="D54" s="318"/>
      <c r="E54" s="326"/>
      <c r="F54" s="326"/>
      <c r="G54" s="326"/>
      <c r="H54" s="326"/>
      <c r="I54" s="324"/>
      <c r="J54" s="324"/>
      <c r="K54" s="324"/>
      <c r="L54" s="324"/>
      <c r="M54" s="324"/>
      <c r="N54" s="324"/>
      <c r="O54" s="324"/>
      <c r="P54" s="343"/>
      <c r="Q54" s="347"/>
      <c r="R54" s="343"/>
      <c r="S54" s="286" t="s">
        <v>1758</v>
      </c>
      <c r="T54" s="288" t="s">
        <v>10</v>
      </c>
    </row>
    <row r="55" spans="1:20" ht="20.25" customHeight="1">
      <c r="A55" s="316"/>
      <c r="B55" s="318"/>
      <c r="C55" s="321"/>
      <c r="D55" s="318"/>
      <c r="E55" s="326"/>
      <c r="F55" s="326"/>
      <c r="G55" s="326"/>
      <c r="H55" s="326"/>
      <c r="I55" s="324"/>
      <c r="J55" s="324"/>
      <c r="K55" s="324"/>
      <c r="L55" s="324"/>
      <c r="M55" s="324"/>
      <c r="N55" s="324"/>
      <c r="O55" s="324"/>
      <c r="P55" s="343"/>
      <c r="Q55" s="347"/>
      <c r="R55" s="343"/>
      <c r="S55" s="286" t="s">
        <v>1759</v>
      </c>
      <c r="T55" s="288" t="s">
        <v>56</v>
      </c>
    </row>
    <row r="56" spans="1:20" ht="20.25" customHeight="1" thickBot="1">
      <c r="A56" s="335"/>
      <c r="B56" s="319"/>
      <c r="C56" s="322"/>
      <c r="D56" s="319"/>
      <c r="E56" s="337"/>
      <c r="F56" s="337"/>
      <c r="G56" s="337"/>
      <c r="H56" s="337"/>
      <c r="I56" s="342"/>
      <c r="J56" s="342"/>
      <c r="K56" s="342"/>
      <c r="L56" s="342"/>
      <c r="M56" s="342"/>
      <c r="N56" s="342"/>
      <c r="O56" s="342"/>
      <c r="P56" s="344"/>
      <c r="Q56" s="348"/>
      <c r="R56" s="344"/>
      <c r="S56" s="289" t="s">
        <v>1760</v>
      </c>
      <c r="T56" s="290" t="s">
        <v>8</v>
      </c>
    </row>
    <row r="57" spans="1:20" ht="21.75" customHeight="1" thickBot="1">
      <c r="O57" s="291">
        <f>SUM(O17:O56)</f>
        <v>157</v>
      </c>
      <c r="Q57" s="299"/>
      <c r="R57" s="298">
        <f>SUM(R17:R56)</f>
        <v>1175.9499999999998</v>
      </c>
    </row>
  </sheetData>
  <mergeCells count="153">
    <mergeCell ref="P47:P51"/>
    <mergeCell ref="Q47:Q56"/>
    <mergeCell ref="R47:R56"/>
    <mergeCell ref="M52:M56"/>
    <mergeCell ref="N52:N56"/>
    <mergeCell ref="O52:O56"/>
    <mergeCell ref="P52:P56"/>
    <mergeCell ref="G47:G51"/>
    <mergeCell ref="H47:H51"/>
    <mergeCell ref="I47:I51"/>
    <mergeCell ref="J47:J51"/>
    <mergeCell ref="K47:K51"/>
    <mergeCell ref="L47:L51"/>
    <mergeCell ref="G52:G56"/>
    <mergeCell ref="H52:H56"/>
    <mergeCell ref="I52:I56"/>
    <mergeCell ref="J52:J56"/>
    <mergeCell ref="K52:K56"/>
    <mergeCell ref="L52:L56"/>
    <mergeCell ref="M47:M51"/>
    <mergeCell ref="N47:N51"/>
    <mergeCell ref="O47:O51"/>
    <mergeCell ref="A47:A51"/>
    <mergeCell ref="B47:B56"/>
    <mergeCell ref="C47:C56"/>
    <mergeCell ref="D47:D56"/>
    <mergeCell ref="E47:E51"/>
    <mergeCell ref="F47:F51"/>
    <mergeCell ref="A52:A56"/>
    <mergeCell ref="E52:E56"/>
    <mergeCell ref="F52:F56"/>
    <mergeCell ref="P37:P41"/>
    <mergeCell ref="Q37:Q46"/>
    <mergeCell ref="R37:R46"/>
    <mergeCell ref="M42:M46"/>
    <mergeCell ref="N42:N46"/>
    <mergeCell ref="O42:O46"/>
    <mergeCell ref="P42:P46"/>
    <mergeCell ref="G37:G41"/>
    <mergeCell ref="H37:H41"/>
    <mergeCell ref="I37:I41"/>
    <mergeCell ref="J37:J41"/>
    <mergeCell ref="K37:K41"/>
    <mergeCell ref="L37:L41"/>
    <mergeCell ref="G42:G46"/>
    <mergeCell ref="H42:H46"/>
    <mergeCell ref="I42:I46"/>
    <mergeCell ref="J42:J46"/>
    <mergeCell ref="K42:K46"/>
    <mergeCell ref="L42:L46"/>
    <mergeCell ref="M37:M41"/>
    <mergeCell ref="N37:N41"/>
    <mergeCell ref="O37:O41"/>
    <mergeCell ref="A37:A41"/>
    <mergeCell ref="B37:B46"/>
    <mergeCell ref="C37:C46"/>
    <mergeCell ref="D37:D46"/>
    <mergeCell ref="E37:E41"/>
    <mergeCell ref="F37:F41"/>
    <mergeCell ref="A42:A46"/>
    <mergeCell ref="E42:E46"/>
    <mergeCell ref="F42:F46"/>
    <mergeCell ref="P27:P31"/>
    <mergeCell ref="Q27:Q36"/>
    <mergeCell ref="R27:R36"/>
    <mergeCell ref="M32:M36"/>
    <mergeCell ref="N32:N36"/>
    <mergeCell ref="O32:O36"/>
    <mergeCell ref="P32:P36"/>
    <mergeCell ref="G27:G31"/>
    <mergeCell ref="H27:H31"/>
    <mergeCell ref="I27:I31"/>
    <mergeCell ref="J27:J31"/>
    <mergeCell ref="K27:K31"/>
    <mergeCell ref="L27:L31"/>
    <mergeCell ref="G32:G36"/>
    <mergeCell ref="H32:H36"/>
    <mergeCell ref="I32:I36"/>
    <mergeCell ref="J32:J36"/>
    <mergeCell ref="K32:K36"/>
    <mergeCell ref="L32:L36"/>
    <mergeCell ref="M27:M31"/>
    <mergeCell ref="N27:N31"/>
    <mergeCell ref="O27:O31"/>
    <mergeCell ref="A27:A31"/>
    <mergeCell ref="B27:B36"/>
    <mergeCell ref="C27:C36"/>
    <mergeCell ref="D27:D36"/>
    <mergeCell ref="E27:E31"/>
    <mergeCell ref="F27:F31"/>
    <mergeCell ref="A32:A36"/>
    <mergeCell ref="E32:E36"/>
    <mergeCell ref="F32:F36"/>
    <mergeCell ref="O22:O26"/>
    <mergeCell ref="P22:P26"/>
    <mergeCell ref="P17:P21"/>
    <mergeCell ref="Q17:Q26"/>
    <mergeCell ref="R17:R26"/>
    <mergeCell ref="L17:L21"/>
    <mergeCell ref="M17:M21"/>
    <mergeCell ref="N17:N21"/>
    <mergeCell ref="O17:O21"/>
    <mergeCell ref="M22:M26"/>
    <mergeCell ref="A15:A16"/>
    <mergeCell ref="B15:B16"/>
    <mergeCell ref="C15:C16"/>
    <mergeCell ref="D15:D16"/>
    <mergeCell ref="E15:E16"/>
    <mergeCell ref="F15:F16"/>
    <mergeCell ref="G15:G16"/>
    <mergeCell ref="N22:N26"/>
    <mergeCell ref="F22:F26"/>
    <mergeCell ref="G22:G26"/>
    <mergeCell ref="H22:H26"/>
    <mergeCell ref="I22:I26"/>
    <mergeCell ref="J22:J26"/>
    <mergeCell ref="J17:J21"/>
    <mergeCell ref="K17:K21"/>
    <mergeCell ref="K22:K26"/>
    <mergeCell ref="L22:L26"/>
    <mergeCell ref="T15:T16"/>
    <mergeCell ref="A17:A21"/>
    <mergeCell ref="B17:B26"/>
    <mergeCell ref="C17:C26"/>
    <mergeCell ref="D17:D26"/>
    <mergeCell ref="E17:E21"/>
    <mergeCell ref="F17:F21"/>
    <mergeCell ref="G17:G21"/>
    <mergeCell ref="H17:H21"/>
    <mergeCell ref="I17:I21"/>
    <mergeCell ref="N15:N16"/>
    <mergeCell ref="O15:O16"/>
    <mergeCell ref="P15:P16"/>
    <mergeCell ref="Q15:Q16"/>
    <mergeCell ref="R15:R16"/>
    <mergeCell ref="S15:S16"/>
    <mergeCell ref="H15:H16"/>
    <mergeCell ref="I15:I16"/>
    <mergeCell ref="J15:J16"/>
    <mergeCell ref="K15:K16"/>
    <mergeCell ref="L15:L16"/>
    <mergeCell ref="M15:M16"/>
    <mergeCell ref="A22:A26"/>
    <mergeCell ref="E22:E26"/>
    <mergeCell ref="S1:T1"/>
    <mergeCell ref="S2:T2"/>
    <mergeCell ref="S3:T3"/>
    <mergeCell ref="S4:T4"/>
    <mergeCell ref="S5:T5"/>
    <mergeCell ref="S6:T6"/>
    <mergeCell ref="S7:T7"/>
    <mergeCell ref="A14:D14"/>
    <mergeCell ref="S14:T14"/>
  </mergeCells>
  <pageMargins left="0.7" right="0.7" top="0.75" bottom="0.75" header="0.3" footer="0.3"/>
  <pageSetup paperSize="9" scale="38" orientation="landscape" r:id="rId1"/>
  <rowBreaks count="1" manualBreakCount="1">
    <brk id="16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83"/>
  <sheetViews>
    <sheetView showGridLines="0" zoomScale="50" zoomScaleNormal="50" workbookViewId="0">
      <pane ySplit="16" topLeftCell="A44" activePane="bottomLeft" state="frozen"/>
      <selection pane="bottomLeft" activeCell="B2" sqref="B2:D7"/>
    </sheetView>
  </sheetViews>
  <sheetFormatPr defaultColWidth="11.5703125" defaultRowHeight="12.75"/>
  <cols>
    <col min="1" max="4" width="31.42578125" style="1" customWidth="1"/>
    <col min="5" max="15" width="8.42578125" style="1" customWidth="1"/>
    <col min="16" max="16" width="17.28515625" style="1" customWidth="1"/>
    <col min="17" max="17" width="17.28515625" style="104" customWidth="1"/>
    <col min="18" max="18" width="20.5703125" style="144" customWidth="1"/>
    <col min="19" max="19" width="20.42578125" style="104" bestFit="1" customWidth="1"/>
    <col min="20" max="20" width="35.7109375" style="104" customWidth="1"/>
    <col min="21" max="21" width="24.28515625" style="19" customWidth="1"/>
    <col min="22" max="22" width="10" style="19" customWidth="1"/>
    <col min="23" max="23" width="14.7109375" style="1" customWidth="1"/>
    <col min="24" max="24" width="12.42578125" style="1" bestFit="1" customWidth="1"/>
    <col min="25" max="25" width="11.42578125" style="1" customWidth="1"/>
    <col min="26" max="260" width="11.42578125" style="1"/>
    <col min="261" max="261" width="26.28515625" style="1" customWidth="1"/>
    <col min="262" max="262" width="30.7109375" style="1" customWidth="1"/>
    <col min="263" max="263" width="29" style="1" customWidth="1"/>
    <col min="264" max="273" width="7.7109375" style="1" customWidth="1"/>
    <col min="274" max="274" width="13.42578125" style="1" customWidth="1"/>
    <col min="275" max="275" width="15.42578125" style="1" customWidth="1"/>
    <col min="276" max="276" width="24" style="1" bestFit="1" customWidth="1"/>
    <col min="277" max="277" width="24.28515625" style="1" customWidth="1"/>
    <col min="278" max="279" width="14.7109375" style="1" customWidth="1"/>
    <col min="280" max="516" width="11.42578125" style="1"/>
    <col min="517" max="517" width="26.28515625" style="1" customWidth="1"/>
    <col min="518" max="518" width="30.7109375" style="1" customWidth="1"/>
    <col min="519" max="519" width="29" style="1" customWidth="1"/>
    <col min="520" max="529" width="7.7109375" style="1" customWidth="1"/>
    <col min="530" max="530" width="13.42578125" style="1" customWidth="1"/>
    <col min="531" max="531" width="15.42578125" style="1" customWidth="1"/>
    <col min="532" max="532" width="24" style="1" bestFit="1" customWidth="1"/>
    <col min="533" max="533" width="24.28515625" style="1" customWidth="1"/>
    <col min="534" max="535" width="14.7109375" style="1" customWidth="1"/>
    <col min="536" max="772" width="11.42578125" style="1"/>
    <col min="773" max="773" width="26.28515625" style="1" customWidth="1"/>
    <col min="774" max="774" width="30.7109375" style="1" customWidth="1"/>
    <col min="775" max="775" width="29" style="1" customWidth="1"/>
    <col min="776" max="785" width="7.7109375" style="1" customWidth="1"/>
    <col min="786" max="786" width="13.42578125" style="1" customWidth="1"/>
    <col min="787" max="787" width="15.42578125" style="1" customWidth="1"/>
    <col min="788" max="788" width="24" style="1" bestFit="1" customWidth="1"/>
    <col min="789" max="789" width="24.28515625" style="1" customWidth="1"/>
    <col min="790" max="791" width="14.7109375" style="1" customWidth="1"/>
    <col min="792" max="1028" width="11.42578125" style="1"/>
    <col min="1029" max="1029" width="26.28515625" style="1" customWidth="1"/>
    <col min="1030" max="1030" width="30.7109375" style="1" customWidth="1"/>
    <col min="1031" max="1031" width="29" style="1" customWidth="1"/>
    <col min="1032" max="1041" width="7.7109375" style="1" customWidth="1"/>
    <col min="1042" max="1042" width="13.42578125" style="1" customWidth="1"/>
    <col min="1043" max="1043" width="15.42578125" style="1" customWidth="1"/>
    <col min="1044" max="1044" width="24" style="1" bestFit="1" customWidth="1"/>
    <col min="1045" max="1045" width="24.28515625" style="1" customWidth="1"/>
    <col min="1046" max="1047" width="14.7109375" style="1" customWidth="1"/>
    <col min="1048" max="1284" width="11.42578125" style="1"/>
    <col min="1285" max="1285" width="26.28515625" style="1" customWidth="1"/>
    <col min="1286" max="1286" width="30.7109375" style="1" customWidth="1"/>
    <col min="1287" max="1287" width="29" style="1" customWidth="1"/>
    <col min="1288" max="1297" width="7.7109375" style="1" customWidth="1"/>
    <col min="1298" max="1298" width="13.42578125" style="1" customWidth="1"/>
    <col min="1299" max="1299" width="15.42578125" style="1" customWidth="1"/>
    <col min="1300" max="1300" width="24" style="1" bestFit="1" customWidth="1"/>
    <col min="1301" max="1301" width="24.28515625" style="1" customWidth="1"/>
    <col min="1302" max="1303" width="14.7109375" style="1" customWidth="1"/>
    <col min="1304" max="1540" width="11.42578125" style="1"/>
    <col min="1541" max="1541" width="26.28515625" style="1" customWidth="1"/>
    <col min="1542" max="1542" width="30.7109375" style="1" customWidth="1"/>
    <col min="1543" max="1543" width="29" style="1" customWidth="1"/>
    <col min="1544" max="1553" width="7.7109375" style="1" customWidth="1"/>
    <col min="1554" max="1554" width="13.42578125" style="1" customWidth="1"/>
    <col min="1555" max="1555" width="15.42578125" style="1" customWidth="1"/>
    <col min="1556" max="1556" width="24" style="1" bestFit="1" customWidth="1"/>
    <col min="1557" max="1557" width="24.28515625" style="1" customWidth="1"/>
    <col min="1558" max="1559" width="14.7109375" style="1" customWidth="1"/>
    <col min="1560" max="1796" width="11.42578125" style="1"/>
    <col min="1797" max="1797" width="26.28515625" style="1" customWidth="1"/>
    <col min="1798" max="1798" width="30.7109375" style="1" customWidth="1"/>
    <col min="1799" max="1799" width="29" style="1" customWidth="1"/>
    <col min="1800" max="1809" width="7.7109375" style="1" customWidth="1"/>
    <col min="1810" max="1810" width="13.42578125" style="1" customWidth="1"/>
    <col min="1811" max="1811" width="15.42578125" style="1" customWidth="1"/>
    <col min="1812" max="1812" width="24" style="1" bestFit="1" customWidth="1"/>
    <col min="1813" max="1813" width="24.28515625" style="1" customWidth="1"/>
    <col min="1814" max="1815" width="14.7109375" style="1" customWidth="1"/>
    <col min="1816" max="2052" width="11.42578125" style="1"/>
    <col min="2053" max="2053" width="26.28515625" style="1" customWidth="1"/>
    <col min="2054" max="2054" width="30.7109375" style="1" customWidth="1"/>
    <col min="2055" max="2055" width="29" style="1" customWidth="1"/>
    <col min="2056" max="2065" width="7.7109375" style="1" customWidth="1"/>
    <col min="2066" max="2066" width="13.42578125" style="1" customWidth="1"/>
    <col min="2067" max="2067" width="15.42578125" style="1" customWidth="1"/>
    <col min="2068" max="2068" width="24" style="1" bestFit="1" customWidth="1"/>
    <col min="2069" max="2069" width="24.28515625" style="1" customWidth="1"/>
    <col min="2070" max="2071" width="14.7109375" style="1" customWidth="1"/>
    <col min="2072" max="2308" width="11.42578125" style="1"/>
    <col min="2309" max="2309" width="26.28515625" style="1" customWidth="1"/>
    <col min="2310" max="2310" width="30.7109375" style="1" customWidth="1"/>
    <col min="2311" max="2311" width="29" style="1" customWidth="1"/>
    <col min="2312" max="2321" width="7.7109375" style="1" customWidth="1"/>
    <col min="2322" max="2322" width="13.42578125" style="1" customWidth="1"/>
    <col min="2323" max="2323" width="15.42578125" style="1" customWidth="1"/>
    <col min="2324" max="2324" width="24" style="1" bestFit="1" customWidth="1"/>
    <col min="2325" max="2325" width="24.28515625" style="1" customWidth="1"/>
    <col min="2326" max="2327" width="14.7109375" style="1" customWidth="1"/>
    <col min="2328" max="2564" width="11.42578125" style="1"/>
    <col min="2565" max="2565" width="26.28515625" style="1" customWidth="1"/>
    <col min="2566" max="2566" width="30.7109375" style="1" customWidth="1"/>
    <col min="2567" max="2567" width="29" style="1" customWidth="1"/>
    <col min="2568" max="2577" width="7.7109375" style="1" customWidth="1"/>
    <col min="2578" max="2578" width="13.42578125" style="1" customWidth="1"/>
    <col min="2579" max="2579" width="15.42578125" style="1" customWidth="1"/>
    <col min="2580" max="2580" width="24" style="1" bestFit="1" customWidth="1"/>
    <col min="2581" max="2581" width="24.28515625" style="1" customWidth="1"/>
    <col min="2582" max="2583" width="14.7109375" style="1" customWidth="1"/>
    <col min="2584" max="2820" width="11.42578125" style="1"/>
    <col min="2821" max="2821" width="26.28515625" style="1" customWidth="1"/>
    <col min="2822" max="2822" width="30.7109375" style="1" customWidth="1"/>
    <col min="2823" max="2823" width="29" style="1" customWidth="1"/>
    <col min="2824" max="2833" width="7.7109375" style="1" customWidth="1"/>
    <col min="2834" max="2834" width="13.42578125" style="1" customWidth="1"/>
    <col min="2835" max="2835" width="15.42578125" style="1" customWidth="1"/>
    <col min="2836" max="2836" width="24" style="1" bestFit="1" customWidth="1"/>
    <col min="2837" max="2837" width="24.28515625" style="1" customWidth="1"/>
    <col min="2838" max="2839" width="14.7109375" style="1" customWidth="1"/>
    <col min="2840" max="3076" width="11.42578125" style="1"/>
    <col min="3077" max="3077" width="26.28515625" style="1" customWidth="1"/>
    <col min="3078" max="3078" width="30.7109375" style="1" customWidth="1"/>
    <col min="3079" max="3079" width="29" style="1" customWidth="1"/>
    <col min="3080" max="3089" width="7.7109375" style="1" customWidth="1"/>
    <col min="3090" max="3090" width="13.42578125" style="1" customWidth="1"/>
    <col min="3091" max="3091" width="15.42578125" style="1" customWidth="1"/>
    <col min="3092" max="3092" width="24" style="1" bestFit="1" customWidth="1"/>
    <col min="3093" max="3093" width="24.28515625" style="1" customWidth="1"/>
    <col min="3094" max="3095" width="14.7109375" style="1" customWidth="1"/>
    <col min="3096" max="3332" width="11.42578125" style="1"/>
    <col min="3333" max="3333" width="26.28515625" style="1" customWidth="1"/>
    <col min="3334" max="3334" width="30.7109375" style="1" customWidth="1"/>
    <col min="3335" max="3335" width="29" style="1" customWidth="1"/>
    <col min="3336" max="3345" width="7.7109375" style="1" customWidth="1"/>
    <col min="3346" max="3346" width="13.42578125" style="1" customWidth="1"/>
    <col min="3347" max="3347" width="15.42578125" style="1" customWidth="1"/>
    <col min="3348" max="3348" width="24" style="1" bestFit="1" customWidth="1"/>
    <col min="3349" max="3349" width="24.28515625" style="1" customWidth="1"/>
    <col min="3350" max="3351" width="14.7109375" style="1" customWidth="1"/>
    <col min="3352" max="3588" width="11.42578125" style="1"/>
    <col min="3589" max="3589" width="26.28515625" style="1" customWidth="1"/>
    <col min="3590" max="3590" width="30.7109375" style="1" customWidth="1"/>
    <col min="3591" max="3591" width="29" style="1" customWidth="1"/>
    <col min="3592" max="3601" width="7.7109375" style="1" customWidth="1"/>
    <col min="3602" max="3602" width="13.42578125" style="1" customWidth="1"/>
    <col min="3603" max="3603" width="15.42578125" style="1" customWidth="1"/>
    <col min="3604" max="3604" width="24" style="1" bestFit="1" customWidth="1"/>
    <col min="3605" max="3605" width="24.28515625" style="1" customWidth="1"/>
    <col min="3606" max="3607" width="14.7109375" style="1" customWidth="1"/>
    <col min="3608" max="3844" width="11.42578125" style="1"/>
    <col min="3845" max="3845" width="26.28515625" style="1" customWidth="1"/>
    <col min="3846" max="3846" width="30.7109375" style="1" customWidth="1"/>
    <col min="3847" max="3847" width="29" style="1" customWidth="1"/>
    <col min="3848" max="3857" width="7.7109375" style="1" customWidth="1"/>
    <col min="3858" max="3858" width="13.42578125" style="1" customWidth="1"/>
    <col min="3859" max="3859" width="15.42578125" style="1" customWidth="1"/>
    <col min="3860" max="3860" width="24" style="1" bestFit="1" customWidth="1"/>
    <col min="3861" max="3861" width="24.28515625" style="1" customWidth="1"/>
    <col min="3862" max="3863" width="14.7109375" style="1" customWidth="1"/>
    <col min="3864" max="4100" width="11.42578125" style="1"/>
    <col min="4101" max="4101" width="26.28515625" style="1" customWidth="1"/>
    <col min="4102" max="4102" width="30.7109375" style="1" customWidth="1"/>
    <col min="4103" max="4103" width="29" style="1" customWidth="1"/>
    <col min="4104" max="4113" width="7.7109375" style="1" customWidth="1"/>
    <col min="4114" max="4114" width="13.42578125" style="1" customWidth="1"/>
    <col min="4115" max="4115" width="15.42578125" style="1" customWidth="1"/>
    <col min="4116" max="4116" width="24" style="1" bestFit="1" customWidth="1"/>
    <col min="4117" max="4117" width="24.28515625" style="1" customWidth="1"/>
    <col min="4118" max="4119" width="14.7109375" style="1" customWidth="1"/>
    <col min="4120" max="4356" width="11.42578125" style="1"/>
    <col min="4357" max="4357" width="26.28515625" style="1" customWidth="1"/>
    <col min="4358" max="4358" width="30.7109375" style="1" customWidth="1"/>
    <col min="4359" max="4359" width="29" style="1" customWidth="1"/>
    <col min="4360" max="4369" width="7.7109375" style="1" customWidth="1"/>
    <col min="4370" max="4370" width="13.42578125" style="1" customWidth="1"/>
    <col min="4371" max="4371" width="15.42578125" style="1" customWidth="1"/>
    <col min="4372" max="4372" width="24" style="1" bestFit="1" customWidth="1"/>
    <col min="4373" max="4373" width="24.28515625" style="1" customWidth="1"/>
    <col min="4374" max="4375" width="14.7109375" style="1" customWidth="1"/>
    <col min="4376" max="4612" width="11.42578125" style="1"/>
    <col min="4613" max="4613" width="26.28515625" style="1" customWidth="1"/>
    <col min="4614" max="4614" width="30.7109375" style="1" customWidth="1"/>
    <col min="4615" max="4615" width="29" style="1" customWidth="1"/>
    <col min="4616" max="4625" width="7.7109375" style="1" customWidth="1"/>
    <col min="4626" max="4626" width="13.42578125" style="1" customWidth="1"/>
    <col min="4627" max="4627" width="15.42578125" style="1" customWidth="1"/>
    <col min="4628" max="4628" width="24" style="1" bestFit="1" customWidth="1"/>
    <col min="4629" max="4629" width="24.28515625" style="1" customWidth="1"/>
    <col min="4630" max="4631" width="14.7109375" style="1" customWidth="1"/>
    <col min="4632" max="4868" width="11.42578125" style="1"/>
    <col min="4869" max="4869" width="26.28515625" style="1" customWidth="1"/>
    <col min="4870" max="4870" width="30.7109375" style="1" customWidth="1"/>
    <col min="4871" max="4871" width="29" style="1" customWidth="1"/>
    <col min="4872" max="4881" width="7.7109375" style="1" customWidth="1"/>
    <col min="4882" max="4882" width="13.42578125" style="1" customWidth="1"/>
    <col min="4883" max="4883" width="15.42578125" style="1" customWidth="1"/>
    <col min="4884" max="4884" width="24" style="1" bestFit="1" customWidth="1"/>
    <col min="4885" max="4885" width="24.28515625" style="1" customWidth="1"/>
    <col min="4886" max="4887" width="14.7109375" style="1" customWidth="1"/>
    <col min="4888" max="5124" width="11.42578125" style="1"/>
    <col min="5125" max="5125" width="26.28515625" style="1" customWidth="1"/>
    <col min="5126" max="5126" width="30.7109375" style="1" customWidth="1"/>
    <col min="5127" max="5127" width="29" style="1" customWidth="1"/>
    <col min="5128" max="5137" width="7.7109375" style="1" customWidth="1"/>
    <col min="5138" max="5138" width="13.42578125" style="1" customWidth="1"/>
    <col min="5139" max="5139" width="15.42578125" style="1" customWidth="1"/>
    <col min="5140" max="5140" width="24" style="1" bestFit="1" customWidth="1"/>
    <col min="5141" max="5141" width="24.28515625" style="1" customWidth="1"/>
    <col min="5142" max="5143" width="14.7109375" style="1" customWidth="1"/>
    <col min="5144" max="5380" width="11.42578125" style="1"/>
    <col min="5381" max="5381" width="26.28515625" style="1" customWidth="1"/>
    <col min="5382" max="5382" width="30.7109375" style="1" customWidth="1"/>
    <col min="5383" max="5383" width="29" style="1" customWidth="1"/>
    <col min="5384" max="5393" width="7.7109375" style="1" customWidth="1"/>
    <col min="5394" max="5394" width="13.42578125" style="1" customWidth="1"/>
    <col min="5395" max="5395" width="15.42578125" style="1" customWidth="1"/>
    <col min="5396" max="5396" width="24" style="1" bestFit="1" customWidth="1"/>
    <col min="5397" max="5397" width="24.28515625" style="1" customWidth="1"/>
    <col min="5398" max="5399" width="14.7109375" style="1" customWidth="1"/>
    <col min="5400" max="5636" width="11.42578125" style="1"/>
    <col min="5637" max="5637" width="26.28515625" style="1" customWidth="1"/>
    <col min="5638" max="5638" width="30.7109375" style="1" customWidth="1"/>
    <col min="5639" max="5639" width="29" style="1" customWidth="1"/>
    <col min="5640" max="5649" width="7.7109375" style="1" customWidth="1"/>
    <col min="5650" max="5650" width="13.42578125" style="1" customWidth="1"/>
    <col min="5651" max="5651" width="15.42578125" style="1" customWidth="1"/>
    <col min="5652" max="5652" width="24" style="1" bestFit="1" customWidth="1"/>
    <col min="5653" max="5653" width="24.28515625" style="1" customWidth="1"/>
    <col min="5654" max="5655" width="14.7109375" style="1" customWidth="1"/>
    <col min="5656" max="5892" width="11.42578125" style="1"/>
    <col min="5893" max="5893" width="26.28515625" style="1" customWidth="1"/>
    <col min="5894" max="5894" width="30.7109375" style="1" customWidth="1"/>
    <col min="5895" max="5895" width="29" style="1" customWidth="1"/>
    <col min="5896" max="5905" width="7.7109375" style="1" customWidth="1"/>
    <col min="5906" max="5906" width="13.42578125" style="1" customWidth="1"/>
    <col min="5907" max="5907" width="15.42578125" style="1" customWidth="1"/>
    <col min="5908" max="5908" width="24" style="1" bestFit="1" customWidth="1"/>
    <col min="5909" max="5909" width="24.28515625" style="1" customWidth="1"/>
    <col min="5910" max="5911" width="14.7109375" style="1" customWidth="1"/>
    <col min="5912" max="6148" width="11.42578125" style="1"/>
    <col min="6149" max="6149" width="26.28515625" style="1" customWidth="1"/>
    <col min="6150" max="6150" width="30.7109375" style="1" customWidth="1"/>
    <col min="6151" max="6151" width="29" style="1" customWidth="1"/>
    <col min="6152" max="6161" width="7.7109375" style="1" customWidth="1"/>
    <col min="6162" max="6162" width="13.42578125" style="1" customWidth="1"/>
    <col min="6163" max="6163" width="15.42578125" style="1" customWidth="1"/>
    <col min="6164" max="6164" width="24" style="1" bestFit="1" customWidth="1"/>
    <col min="6165" max="6165" width="24.28515625" style="1" customWidth="1"/>
    <col min="6166" max="6167" width="14.7109375" style="1" customWidth="1"/>
    <col min="6168" max="6404" width="11.42578125" style="1"/>
    <col min="6405" max="6405" width="26.28515625" style="1" customWidth="1"/>
    <col min="6406" max="6406" width="30.7109375" style="1" customWidth="1"/>
    <col min="6407" max="6407" width="29" style="1" customWidth="1"/>
    <col min="6408" max="6417" width="7.7109375" style="1" customWidth="1"/>
    <col min="6418" max="6418" width="13.42578125" style="1" customWidth="1"/>
    <col min="6419" max="6419" width="15.42578125" style="1" customWidth="1"/>
    <col min="6420" max="6420" width="24" style="1" bestFit="1" customWidth="1"/>
    <col min="6421" max="6421" width="24.28515625" style="1" customWidth="1"/>
    <col min="6422" max="6423" width="14.7109375" style="1" customWidth="1"/>
    <col min="6424" max="6660" width="11.42578125" style="1"/>
    <col min="6661" max="6661" width="26.28515625" style="1" customWidth="1"/>
    <col min="6662" max="6662" width="30.7109375" style="1" customWidth="1"/>
    <col min="6663" max="6663" width="29" style="1" customWidth="1"/>
    <col min="6664" max="6673" width="7.7109375" style="1" customWidth="1"/>
    <col min="6674" max="6674" width="13.42578125" style="1" customWidth="1"/>
    <col min="6675" max="6675" width="15.42578125" style="1" customWidth="1"/>
    <col min="6676" max="6676" width="24" style="1" bestFit="1" customWidth="1"/>
    <col min="6677" max="6677" width="24.28515625" style="1" customWidth="1"/>
    <col min="6678" max="6679" width="14.7109375" style="1" customWidth="1"/>
    <col min="6680" max="6916" width="11.42578125" style="1"/>
    <col min="6917" max="6917" width="26.28515625" style="1" customWidth="1"/>
    <col min="6918" max="6918" width="30.7109375" style="1" customWidth="1"/>
    <col min="6919" max="6919" width="29" style="1" customWidth="1"/>
    <col min="6920" max="6929" width="7.7109375" style="1" customWidth="1"/>
    <col min="6930" max="6930" width="13.42578125" style="1" customWidth="1"/>
    <col min="6931" max="6931" width="15.42578125" style="1" customWidth="1"/>
    <col min="6932" max="6932" width="24" style="1" bestFit="1" customWidth="1"/>
    <col min="6933" max="6933" width="24.28515625" style="1" customWidth="1"/>
    <col min="6934" max="6935" width="14.7109375" style="1" customWidth="1"/>
    <col min="6936" max="7172" width="11.42578125" style="1"/>
    <col min="7173" max="7173" width="26.28515625" style="1" customWidth="1"/>
    <col min="7174" max="7174" width="30.7109375" style="1" customWidth="1"/>
    <col min="7175" max="7175" width="29" style="1" customWidth="1"/>
    <col min="7176" max="7185" width="7.7109375" style="1" customWidth="1"/>
    <col min="7186" max="7186" width="13.42578125" style="1" customWidth="1"/>
    <col min="7187" max="7187" width="15.42578125" style="1" customWidth="1"/>
    <col min="7188" max="7188" width="24" style="1" bestFit="1" customWidth="1"/>
    <col min="7189" max="7189" width="24.28515625" style="1" customWidth="1"/>
    <col min="7190" max="7191" width="14.7109375" style="1" customWidth="1"/>
    <col min="7192" max="7428" width="11.42578125" style="1"/>
    <col min="7429" max="7429" width="26.28515625" style="1" customWidth="1"/>
    <col min="7430" max="7430" width="30.7109375" style="1" customWidth="1"/>
    <col min="7431" max="7431" width="29" style="1" customWidth="1"/>
    <col min="7432" max="7441" width="7.7109375" style="1" customWidth="1"/>
    <col min="7442" max="7442" width="13.42578125" style="1" customWidth="1"/>
    <col min="7443" max="7443" width="15.42578125" style="1" customWidth="1"/>
    <col min="7444" max="7444" width="24" style="1" bestFit="1" customWidth="1"/>
    <col min="7445" max="7445" width="24.28515625" style="1" customWidth="1"/>
    <col min="7446" max="7447" width="14.7109375" style="1" customWidth="1"/>
    <col min="7448" max="7684" width="11.42578125" style="1"/>
    <col min="7685" max="7685" width="26.28515625" style="1" customWidth="1"/>
    <col min="7686" max="7686" width="30.7109375" style="1" customWidth="1"/>
    <col min="7687" max="7687" width="29" style="1" customWidth="1"/>
    <col min="7688" max="7697" width="7.7109375" style="1" customWidth="1"/>
    <col min="7698" max="7698" width="13.42578125" style="1" customWidth="1"/>
    <col min="7699" max="7699" width="15.42578125" style="1" customWidth="1"/>
    <col min="7700" max="7700" width="24" style="1" bestFit="1" customWidth="1"/>
    <col min="7701" max="7701" width="24.28515625" style="1" customWidth="1"/>
    <col min="7702" max="7703" width="14.7109375" style="1" customWidth="1"/>
    <col min="7704" max="7940" width="11.42578125" style="1"/>
    <col min="7941" max="7941" width="26.28515625" style="1" customWidth="1"/>
    <col min="7942" max="7942" width="30.7109375" style="1" customWidth="1"/>
    <col min="7943" max="7943" width="29" style="1" customWidth="1"/>
    <col min="7944" max="7953" width="7.7109375" style="1" customWidth="1"/>
    <col min="7954" max="7954" width="13.42578125" style="1" customWidth="1"/>
    <col min="7955" max="7955" width="15.42578125" style="1" customWidth="1"/>
    <col min="7956" max="7956" width="24" style="1" bestFit="1" customWidth="1"/>
    <col min="7957" max="7957" width="24.28515625" style="1" customWidth="1"/>
    <col min="7958" max="7959" width="14.7109375" style="1" customWidth="1"/>
    <col min="7960" max="8196" width="11.42578125" style="1"/>
    <col min="8197" max="8197" width="26.28515625" style="1" customWidth="1"/>
    <col min="8198" max="8198" width="30.7109375" style="1" customWidth="1"/>
    <col min="8199" max="8199" width="29" style="1" customWidth="1"/>
    <col min="8200" max="8209" width="7.7109375" style="1" customWidth="1"/>
    <col min="8210" max="8210" width="13.42578125" style="1" customWidth="1"/>
    <col min="8211" max="8211" width="15.42578125" style="1" customWidth="1"/>
    <col min="8212" max="8212" width="24" style="1" bestFit="1" customWidth="1"/>
    <col min="8213" max="8213" width="24.28515625" style="1" customWidth="1"/>
    <col min="8214" max="8215" width="14.7109375" style="1" customWidth="1"/>
    <col min="8216" max="8452" width="11.42578125" style="1"/>
    <col min="8453" max="8453" width="26.28515625" style="1" customWidth="1"/>
    <col min="8454" max="8454" width="30.7109375" style="1" customWidth="1"/>
    <col min="8455" max="8455" width="29" style="1" customWidth="1"/>
    <col min="8456" max="8465" width="7.7109375" style="1" customWidth="1"/>
    <col min="8466" max="8466" width="13.42578125" style="1" customWidth="1"/>
    <col min="8467" max="8467" width="15.42578125" style="1" customWidth="1"/>
    <col min="8468" max="8468" width="24" style="1" bestFit="1" customWidth="1"/>
    <col min="8469" max="8469" width="24.28515625" style="1" customWidth="1"/>
    <col min="8470" max="8471" width="14.7109375" style="1" customWidth="1"/>
    <col min="8472" max="8708" width="11.42578125" style="1"/>
    <col min="8709" max="8709" width="26.28515625" style="1" customWidth="1"/>
    <col min="8710" max="8710" width="30.7109375" style="1" customWidth="1"/>
    <col min="8711" max="8711" width="29" style="1" customWidth="1"/>
    <col min="8712" max="8721" width="7.7109375" style="1" customWidth="1"/>
    <col min="8722" max="8722" width="13.42578125" style="1" customWidth="1"/>
    <col min="8723" max="8723" width="15.42578125" style="1" customWidth="1"/>
    <col min="8724" max="8724" width="24" style="1" bestFit="1" customWidth="1"/>
    <col min="8725" max="8725" width="24.28515625" style="1" customWidth="1"/>
    <col min="8726" max="8727" width="14.7109375" style="1" customWidth="1"/>
    <col min="8728" max="8964" width="11.42578125" style="1"/>
    <col min="8965" max="8965" width="26.28515625" style="1" customWidth="1"/>
    <col min="8966" max="8966" width="30.7109375" style="1" customWidth="1"/>
    <col min="8967" max="8967" width="29" style="1" customWidth="1"/>
    <col min="8968" max="8977" width="7.7109375" style="1" customWidth="1"/>
    <col min="8978" max="8978" width="13.42578125" style="1" customWidth="1"/>
    <col min="8979" max="8979" width="15.42578125" style="1" customWidth="1"/>
    <col min="8980" max="8980" width="24" style="1" bestFit="1" customWidth="1"/>
    <col min="8981" max="8981" width="24.28515625" style="1" customWidth="1"/>
    <col min="8982" max="8983" width="14.7109375" style="1" customWidth="1"/>
    <col min="8984" max="9220" width="11.42578125" style="1"/>
    <col min="9221" max="9221" width="26.28515625" style="1" customWidth="1"/>
    <col min="9222" max="9222" width="30.7109375" style="1" customWidth="1"/>
    <col min="9223" max="9223" width="29" style="1" customWidth="1"/>
    <col min="9224" max="9233" width="7.7109375" style="1" customWidth="1"/>
    <col min="9234" max="9234" width="13.42578125" style="1" customWidth="1"/>
    <col min="9235" max="9235" width="15.42578125" style="1" customWidth="1"/>
    <col min="9236" max="9236" width="24" style="1" bestFit="1" customWidth="1"/>
    <col min="9237" max="9237" width="24.28515625" style="1" customWidth="1"/>
    <col min="9238" max="9239" width="14.7109375" style="1" customWidth="1"/>
    <col min="9240" max="9476" width="11.42578125" style="1"/>
    <col min="9477" max="9477" width="26.28515625" style="1" customWidth="1"/>
    <col min="9478" max="9478" width="30.7109375" style="1" customWidth="1"/>
    <col min="9479" max="9479" width="29" style="1" customWidth="1"/>
    <col min="9480" max="9489" width="7.7109375" style="1" customWidth="1"/>
    <col min="9490" max="9490" width="13.42578125" style="1" customWidth="1"/>
    <col min="9491" max="9491" width="15.42578125" style="1" customWidth="1"/>
    <col min="9492" max="9492" width="24" style="1" bestFit="1" customWidth="1"/>
    <col min="9493" max="9493" width="24.28515625" style="1" customWidth="1"/>
    <col min="9494" max="9495" width="14.7109375" style="1" customWidth="1"/>
    <col min="9496" max="9732" width="11.42578125" style="1"/>
    <col min="9733" max="9733" width="26.28515625" style="1" customWidth="1"/>
    <col min="9734" max="9734" width="30.7109375" style="1" customWidth="1"/>
    <col min="9735" max="9735" width="29" style="1" customWidth="1"/>
    <col min="9736" max="9745" width="7.7109375" style="1" customWidth="1"/>
    <col min="9746" max="9746" width="13.42578125" style="1" customWidth="1"/>
    <col min="9747" max="9747" width="15.42578125" style="1" customWidth="1"/>
    <col min="9748" max="9748" width="24" style="1" bestFit="1" customWidth="1"/>
    <col min="9749" max="9749" width="24.28515625" style="1" customWidth="1"/>
    <col min="9750" max="9751" width="14.7109375" style="1" customWidth="1"/>
    <col min="9752" max="9988" width="11.42578125" style="1"/>
    <col min="9989" max="9989" width="26.28515625" style="1" customWidth="1"/>
    <col min="9990" max="9990" width="30.7109375" style="1" customWidth="1"/>
    <col min="9991" max="9991" width="29" style="1" customWidth="1"/>
    <col min="9992" max="10001" width="7.7109375" style="1" customWidth="1"/>
    <col min="10002" max="10002" width="13.42578125" style="1" customWidth="1"/>
    <col min="10003" max="10003" width="15.42578125" style="1" customWidth="1"/>
    <col min="10004" max="10004" width="24" style="1" bestFit="1" customWidth="1"/>
    <col min="10005" max="10005" width="24.28515625" style="1" customWidth="1"/>
    <col min="10006" max="10007" width="14.7109375" style="1" customWidth="1"/>
    <col min="10008" max="10244" width="11.42578125" style="1"/>
    <col min="10245" max="10245" width="26.28515625" style="1" customWidth="1"/>
    <col min="10246" max="10246" width="30.7109375" style="1" customWidth="1"/>
    <col min="10247" max="10247" width="29" style="1" customWidth="1"/>
    <col min="10248" max="10257" width="7.7109375" style="1" customWidth="1"/>
    <col min="10258" max="10258" width="13.42578125" style="1" customWidth="1"/>
    <col min="10259" max="10259" width="15.42578125" style="1" customWidth="1"/>
    <col min="10260" max="10260" width="24" style="1" bestFit="1" customWidth="1"/>
    <col min="10261" max="10261" width="24.28515625" style="1" customWidth="1"/>
    <col min="10262" max="10263" width="14.7109375" style="1" customWidth="1"/>
    <col min="10264" max="10500" width="11.42578125" style="1"/>
    <col min="10501" max="10501" width="26.28515625" style="1" customWidth="1"/>
    <col min="10502" max="10502" width="30.7109375" style="1" customWidth="1"/>
    <col min="10503" max="10503" width="29" style="1" customWidth="1"/>
    <col min="10504" max="10513" width="7.7109375" style="1" customWidth="1"/>
    <col min="10514" max="10514" width="13.42578125" style="1" customWidth="1"/>
    <col min="10515" max="10515" width="15.42578125" style="1" customWidth="1"/>
    <col min="10516" max="10516" width="24" style="1" bestFit="1" customWidth="1"/>
    <col min="10517" max="10517" width="24.28515625" style="1" customWidth="1"/>
    <col min="10518" max="10519" width="14.7109375" style="1" customWidth="1"/>
    <col min="10520" max="10756" width="11.42578125" style="1"/>
    <col min="10757" max="10757" width="26.28515625" style="1" customWidth="1"/>
    <col min="10758" max="10758" width="30.7109375" style="1" customWidth="1"/>
    <col min="10759" max="10759" width="29" style="1" customWidth="1"/>
    <col min="10760" max="10769" width="7.7109375" style="1" customWidth="1"/>
    <col min="10770" max="10770" width="13.42578125" style="1" customWidth="1"/>
    <col min="10771" max="10771" width="15.42578125" style="1" customWidth="1"/>
    <col min="10772" max="10772" width="24" style="1" bestFit="1" customWidth="1"/>
    <col min="10773" max="10773" width="24.28515625" style="1" customWidth="1"/>
    <col min="10774" max="10775" width="14.7109375" style="1" customWidth="1"/>
    <col min="10776" max="11012" width="11.42578125" style="1"/>
    <col min="11013" max="11013" width="26.28515625" style="1" customWidth="1"/>
    <col min="11014" max="11014" width="30.7109375" style="1" customWidth="1"/>
    <col min="11015" max="11015" width="29" style="1" customWidth="1"/>
    <col min="11016" max="11025" width="7.7109375" style="1" customWidth="1"/>
    <col min="11026" max="11026" width="13.42578125" style="1" customWidth="1"/>
    <col min="11027" max="11027" width="15.42578125" style="1" customWidth="1"/>
    <col min="11028" max="11028" width="24" style="1" bestFit="1" customWidth="1"/>
    <col min="11029" max="11029" width="24.28515625" style="1" customWidth="1"/>
    <col min="11030" max="11031" width="14.7109375" style="1" customWidth="1"/>
    <col min="11032" max="11268" width="11.42578125" style="1"/>
    <col min="11269" max="11269" width="26.28515625" style="1" customWidth="1"/>
    <col min="11270" max="11270" width="30.7109375" style="1" customWidth="1"/>
    <col min="11271" max="11271" width="29" style="1" customWidth="1"/>
    <col min="11272" max="11281" width="7.7109375" style="1" customWidth="1"/>
    <col min="11282" max="11282" width="13.42578125" style="1" customWidth="1"/>
    <col min="11283" max="11283" width="15.42578125" style="1" customWidth="1"/>
    <col min="11284" max="11284" width="24" style="1" bestFit="1" customWidth="1"/>
    <col min="11285" max="11285" width="24.28515625" style="1" customWidth="1"/>
    <col min="11286" max="11287" width="14.7109375" style="1" customWidth="1"/>
    <col min="11288" max="11524" width="11.42578125" style="1"/>
    <col min="11525" max="11525" width="26.28515625" style="1" customWidth="1"/>
    <col min="11526" max="11526" width="30.7109375" style="1" customWidth="1"/>
    <col min="11527" max="11527" width="29" style="1" customWidth="1"/>
    <col min="11528" max="11537" width="7.7109375" style="1" customWidth="1"/>
    <col min="11538" max="11538" width="13.42578125" style="1" customWidth="1"/>
    <col min="11539" max="11539" width="15.42578125" style="1" customWidth="1"/>
    <col min="11540" max="11540" width="24" style="1" bestFit="1" customWidth="1"/>
    <col min="11541" max="11541" width="24.28515625" style="1" customWidth="1"/>
    <col min="11542" max="11543" width="14.7109375" style="1" customWidth="1"/>
    <col min="11544" max="11780" width="11.42578125" style="1"/>
    <col min="11781" max="11781" width="26.28515625" style="1" customWidth="1"/>
    <col min="11782" max="11782" width="30.7109375" style="1" customWidth="1"/>
    <col min="11783" max="11783" width="29" style="1" customWidth="1"/>
    <col min="11784" max="11793" width="7.7109375" style="1" customWidth="1"/>
    <col min="11794" max="11794" width="13.42578125" style="1" customWidth="1"/>
    <col min="11795" max="11795" width="15.42578125" style="1" customWidth="1"/>
    <col min="11796" max="11796" width="24" style="1" bestFit="1" customWidth="1"/>
    <col min="11797" max="11797" width="24.28515625" style="1" customWidth="1"/>
    <col min="11798" max="11799" width="14.7109375" style="1" customWidth="1"/>
    <col min="11800" max="12036" width="11.42578125" style="1"/>
    <col min="12037" max="12037" width="26.28515625" style="1" customWidth="1"/>
    <col min="12038" max="12038" width="30.7109375" style="1" customWidth="1"/>
    <col min="12039" max="12039" width="29" style="1" customWidth="1"/>
    <col min="12040" max="12049" width="7.7109375" style="1" customWidth="1"/>
    <col min="12050" max="12050" width="13.42578125" style="1" customWidth="1"/>
    <col min="12051" max="12051" width="15.42578125" style="1" customWidth="1"/>
    <col min="12052" max="12052" width="24" style="1" bestFit="1" customWidth="1"/>
    <col min="12053" max="12053" width="24.28515625" style="1" customWidth="1"/>
    <col min="12054" max="12055" width="14.7109375" style="1" customWidth="1"/>
    <col min="12056" max="12292" width="11.42578125" style="1"/>
    <col min="12293" max="12293" width="26.28515625" style="1" customWidth="1"/>
    <col min="12294" max="12294" width="30.7109375" style="1" customWidth="1"/>
    <col min="12295" max="12295" width="29" style="1" customWidth="1"/>
    <col min="12296" max="12305" width="7.7109375" style="1" customWidth="1"/>
    <col min="12306" max="12306" width="13.42578125" style="1" customWidth="1"/>
    <col min="12307" max="12307" width="15.42578125" style="1" customWidth="1"/>
    <col min="12308" max="12308" width="24" style="1" bestFit="1" customWidth="1"/>
    <col min="12309" max="12309" width="24.28515625" style="1" customWidth="1"/>
    <col min="12310" max="12311" width="14.7109375" style="1" customWidth="1"/>
    <col min="12312" max="12548" width="11.42578125" style="1"/>
    <col min="12549" max="12549" width="26.28515625" style="1" customWidth="1"/>
    <col min="12550" max="12550" width="30.7109375" style="1" customWidth="1"/>
    <col min="12551" max="12551" width="29" style="1" customWidth="1"/>
    <col min="12552" max="12561" width="7.7109375" style="1" customWidth="1"/>
    <col min="12562" max="12562" width="13.42578125" style="1" customWidth="1"/>
    <col min="12563" max="12563" width="15.42578125" style="1" customWidth="1"/>
    <col min="12564" max="12564" width="24" style="1" bestFit="1" customWidth="1"/>
    <col min="12565" max="12565" width="24.28515625" style="1" customWidth="1"/>
    <col min="12566" max="12567" width="14.7109375" style="1" customWidth="1"/>
    <col min="12568" max="12804" width="11.42578125" style="1"/>
    <col min="12805" max="12805" width="26.28515625" style="1" customWidth="1"/>
    <col min="12806" max="12806" width="30.7109375" style="1" customWidth="1"/>
    <col min="12807" max="12807" width="29" style="1" customWidth="1"/>
    <col min="12808" max="12817" width="7.7109375" style="1" customWidth="1"/>
    <col min="12818" max="12818" width="13.42578125" style="1" customWidth="1"/>
    <col min="12819" max="12819" width="15.42578125" style="1" customWidth="1"/>
    <col min="12820" max="12820" width="24" style="1" bestFit="1" customWidth="1"/>
    <col min="12821" max="12821" width="24.28515625" style="1" customWidth="1"/>
    <col min="12822" max="12823" width="14.7109375" style="1" customWidth="1"/>
    <col min="12824" max="13060" width="11.42578125" style="1"/>
    <col min="13061" max="13061" width="26.28515625" style="1" customWidth="1"/>
    <col min="13062" max="13062" width="30.7109375" style="1" customWidth="1"/>
    <col min="13063" max="13063" width="29" style="1" customWidth="1"/>
    <col min="13064" max="13073" width="7.7109375" style="1" customWidth="1"/>
    <col min="13074" max="13074" width="13.42578125" style="1" customWidth="1"/>
    <col min="13075" max="13075" width="15.42578125" style="1" customWidth="1"/>
    <col min="13076" max="13076" width="24" style="1" bestFit="1" customWidth="1"/>
    <col min="13077" max="13077" width="24.28515625" style="1" customWidth="1"/>
    <col min="13078" max="13079" width="14.7109375" style="1" customWidth="1"/>
    <col min="13080" max="13316" width="11.42578125" style="1"/>
    <col min="13317" max="13317" width="26.28515625" style="1" customWidth="1"/>
    <col min="13318" max="13318" width="30.7109375" style="1" customWidth="1"/>
    <col min="13319" max="13319" width="29" style="1" customWidth="1"/>
    <col min="13320" max="13329" width="7.7109375" style="1" customWidth="1"/>
    <col min="13330" max="13330" width="13.42578125" style="1" customWidth="1"/>
    <col min="13331" max="13331" width="15.42578125" style="1" customWidth="1"/>
    <col min="13332" max="13332" width="24" style="1" bestFit="1" customWidth="1"/>
    <col min="13333" max="13333" width="24.28515625" style="1" customWidth="1"/>
    <col min="13334" max="13335" width="14.7109375" style="1" customWidth="1"/>
    <col min="13336" max="13572" width="11.42578125" style="1"/>
    <col min="13573" max="13573" width="26.28515625" style="1" customWidth="1"/>
    <col min="13574" max="13574" width="30.7109375" style="1" customWidth="1"/>
    <col min="13575" max="13575" width="29" style="1" customWidth="1"/>
    <col min="13576" max="13585" width="7.7109375" style="1" customWidth="1"/>
    <col min="13586" max="13586" width="13.42578125" style="1" customWidth="1"/>
    <col min="13587" max="13587" width="15.42578125" style="1" customWidth="1"/>
    <col min="13588" max="13588" width="24" style="1" bestFit="1" customWidth="1"/>
    <col min="13589" max="13589" width="24.28515625" style="1" customWidth="1"/>
    <col min="13590" max="13591" width="14.7109375" style="1" customWidth="1"/>
    <col min="13592" max="13828" width="11.42578125" style="1"/>
    <col min="13829" max="13829" width="26.28515625" style="1" customWidth="1"/>
    <col min="13830" max="13830" width="30.7109375" style="1" customWidth="1"/>
    <col min="13831" max="13831" width="29" style="1" customWidth="1"/>
    <col min="13832" max="13841" width="7.7109375" style="1" customWidth="1"/>
    <col min="13842" max="13842" width="13.42578125" style="1" customWidth="1"/>
    <col min="13843" max="13843" width="15.42578125" style="1" customWidth="1"/>
    <col min="13844" max="13844" width="24" style="1" bestFit="1" customWidth="1"/>
    <col min="13845" max="13845" width="24.28515625" style="1" customWidth="1"/>
    <col min="13846" max="13847" width="14.7109375" style="1" customWidth="1"/>
    <col min="13848" max="14084" width="11.42578125" style="1"/>
    <col min="14085" max="14085" width="26.28515625" style="1" customWidth="1"/>
    <col min="14086" max="14086" width="30.7109375" style="1" customWidth="1"/>
    <col min="14087" max="14087" width="29" style="1" customWidth="1"/>
    <col min="14088" max="14097" width="7.7109375" style="1" customWidth="1"/>
    <col min="14098" max="14098" width="13.42578125" style="1" customWidth="1"/>
    <col min="14099" max="14099" width="15.42578125" style="1" customWidth="1"/>
    <col min="14100" max="14100" width="24" style="1" bestFit="1" customWidth="1"/>
    <col min="14101" max="14101" width="24.28515625" style="1" customWidth="1"/>
    <col min="14102" max="14103" width="14.7109375" style="1" customWidth="1"/>
    <col min="14104" max="14340" width="11.42578125" style="1"/>
    <col min="14341" max="14341" width="26.28515625" style="1" customWidth="1"/>
    <col min="14342" max="14342" width="30.7109375" style="1" customWidth="1"/>
    <col min="14343" max="14343" width="29" style="1" customWidth="1"/>
    <col min="14344" max="14353" width="7.7109375" style="1" customWidth="1"/>
    <col min="14354" max="14354" width="13.42578125" style="1" customWidth="1"/>
    <col min="14355" max="14355" width="15.42578125" style="1" customWidth="1"/>
    <col min="14356" max="14356" width="24" style="1" bestFit="1" customWidth="1"/>
    <col min="14357" max="14357" width="24.28515625" style="1" customWidth="1"/>
    <col min="14358" max="14359" width="14.7109375" style="1" customWidth="1"/>
    <col min="14360" max="14596" width="11.42578125" style="1"/>
    <col min="14597" max="14597" width="26.28515625" style="1" customWidth="1"/>
    <col min="14598" max="14598" width="30.7109375" style="1" customWidth="1"/>
    <col min="14599" max="14599" width="29" style="1" customWidth="1"/>
    <col min="14600" max="14609" width="7.7109375" style="1" customWidth="1"/>
    <col min="14610" max="14610" width="13.42578125" style="1" customWidth="1"/>
    <col min="14611" max="14611" width="15.42578125" style="1" customWidth="1"/>
    <col min="14612" max="14612" width="24" style="1" bestFit="1" customWidth="1"/>
    <col min="14613" max="14613" width="24.28515625" style="1" customWidth="1"/>
    <col min="14614" max="14615" width="14.7109375" style="1" customWidth="1"/>
    <col min="14616" max="14852" width="11.42578125" style="1"/>
    <col min="14853" max="14853" width="26.28515625" style="1" customWidth="1"/>
    <col min="14854" max="14854" width="30.7109375" style="1" customWidth="1"/>
    <col min="14855" max="14855" width="29" style="1" customWidth="1"/>
    <col min="14856" max="14865" width="7.7109375" style="1" customWidth="1"/>
    <col min="14866" max="14866" width="13.42578125" style="1" customWidth="1"/>
    <col min="14867" max="14867" width="15.42578125" style="1" customWidth="1"/>
    <col min="14868" max="14868" width="24" style="1" bestFit="1" customWidth="1"/>
    <col min="14869" max="14869" width="24.28515625" style="1" customWidth="1"/>
    <col min="14870" max="14871" width="14.7109375" style="1" customWidth="1"/>
    <col min="14872" max="15108" width="11.42578125" style="1"/>
    <col min="15109" max="15109" width="26.28515625" style="1" customWidth="1"/>
    <col min="15110" max="15110" width="30.7109375" style="1" customWidth="1"/>
    <col min="15111" max="15111" width="29" style="1" customWidth="1"/>
    <col min="15112" max="15121" width="7.7109375" style="1" customWidth="1"/>
    <col min="15122" max="15122" width="13.42578125" style="1" customWidth="1"/>
    <col min="15123" max="15123" width="15.42578125" style="1" customWidth="1"/>
    <col min="15124" max="15124" width="24" style="1" bestFit="1" customWidth="1"/>
    <col min="15125" max="15125" width="24.28515625" style="1" customWidth="1"/>
    <col min="15126" max="15127" width="14.7109375" style="1" customWidth="1"/>
    <col min="15128" max="15364" width="11.42578125" style="1"/>
    <col min="15365" max="15365" width="26.28515625" style="1" customWidth="1"/>
    <col min="15366" max="15366" width="30.7109375" style="1" customWidth="1"/>
    <col min="15367" max="15367" width="29" style="1" customWidth="1"/>
    <col min="15368" max="15377" width="7.7109375" style="1" customWidth="1"/>
    <col min="15378" max="15378" width="13.42578125" style="1" customWidth="1"/>
    <col min="15379" max="15379" width="15.42578125" style="1" customWidth="1"/>
    <col min="15380" max="15380" width="24" style="1" bestFit="1" customWidth="1"/>
    <col min="15381" max="15381" width="24.28515625" style="1" customWidth="1"/>
    <col min="15382" max="15383" width="14.7109375" style="1" customWidth="1"/>
    <col min="15384" max="15620" width="11.42578125" style="1"/>
    <col min="15621" max="15621" width="26.28515625" style="1" customWidth="1"/>
    <col min="15622" max="15622" width="30.7109375" style="1" customWidth="1"/>
    <col min="15623" max="15623" width="29" style="1" customWidth="1"/>
    <col min="15624" max="15633" width="7.7109375" style="1" customWidth="1"/>
    <col min="15634" max="15634" width="13.42578125" style="1" customWidth="1"/>
    <col min="15635" max="15635" width="15.42578125" style="1" customWidth="1"/>
    <col min="15636" max="15636" width="24" style="1" bestFit="1" customWidth="1"/>
    <col min="15637" max="15637" width="24.28515625" style="1" customWidth="1"/>
    <col min="15638" max="15639" width="14.7109375" style="1" customWidth="1"/>
    <col min="15640" max="15876" width="11.42578125" style="1"/>
    <col min="15877" max="15877" width="26.28515625" style="1" customWidth="1"/>
    <col min="15878" max="15878" width="30.7109375" style="1" customWidth="1"/>
    <col min="15879" max="15879" width="29" style="1" customWidth="1"/>
    <col min="15880" max="15889" width="7.7109375" style="1" customWidth="1"/>
    <col min="15890" max="15890" width="13.42578125" style="1" customWidth="1"/>
    <col min="15891" max="15891" width="15.42578125" style="1" customWidth="1"/>
    <col min="15892" max="15892" width="24" style="1" bestFit="1" customWidth="1"/>
    <col min="15893" max="15893" width="24.28515625" style="1" customWidth="1"/>
    <col min="15894" max="15895" width="14.7109375" style="1" customWidth="1"/>
    <col min="15896" max="16132" width="11.42578125" style="1"/>
    <col min="16133" max="16133" width="26.28515625" style="1" customWidth="1"/>
    <col min="16134" max="16134" width="30.7109375" style="1" customWidth="1"/>
    <col min="16135" max="16135" width="29" style="1" customWidth="1"/>
    <col min="16136" max="16145" width="7.7109375" style="1" customWidth="1"/>
    <col min="16146" max="16146" width="13.42578125" style="1" customWidth="1"/>
    <col min="16147" max="16147" width="15.42578125" style="1" customWidth="1"/>
    <col min="16148" max="16148" width="24" style="1" bestFit="1" customWidth="1"/>
    <col min="16149" max="16149" width="24.28515625" style="1" customWidth="1"/>
    <col min="16150" max="16151" width="14.7109375" style="1" customWidth="1"/>
    <col min="16152" max="16382" width="11.42578125" style="1"/>
    <col min="16383" max="16384" width="11.42578125" style="1" customWidth="1"/>
  </cols>
  <sheetData>
    <row r="1" spans="1:22" s="38" customFormat="1" ht="19.5" customHeight="1">
      <c r="A1" s="61"/>
      <c r="B1" s="62"/>
      <c r="C1" s="63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4"/>
      <c r="P1" s="62"/>
      <c r="R1" s="141"/>
    </row>
    <row r="2" spans="1:22" s="38" customFormat="1" ht="19.5" customHeight="1">
      <c r="A2" s="61"/>
      <c r="B2" s="97"/>
      <c r="C2" s="65"/>
      <c r="D2" s="64"/>
      <c r="E2" s="62"/>
      <c r="F2" s="62"/>
      <c r="G2" s="62"/>
      <c r="H2" s="62"/>
      <c r="I2" s="62"/>
      <c r="J2" s="62"/>
      <c r="K2" s="62"/>
      <c r="L2" s="62"/>
      <c r="M2" s="62"/>
      <c r="N2" s="62"/>
      <c r="O2" s="66"/>
      <c r="P2" s="62"/>
      <c r="R2" s="141"/>
    </row>
    <row r="3" spans="1:22" s="38" customFormat="1" ht="19.5" customHeight="1">
      <c r="A3" s="61"/>
      <c r="B3" s="64"/>
      <c r="C3" s="65"/>
      <c r="D3" s="97"/>
      <c r="E3" s="62"/>
      <c r="F3" s="62"/>
      <c r="G3" s="62"/>
      <c r="H3" s="62"/>
      <c r="I3" s="62"/>
      <c r="J3" s="62"/>
      <c r="K3" s="62"/>
      <c r="L3" s="62"/>
      <c r="M3" s="62"/>
      <c r="N3" s="62"/>
      <c r="O3" s="66"/>
      <c r="P3" s="62"/>
      <c r="R3" s="141"/>
    </row>
    <row r="4" spans="1:22" s="38" customFormat="1" ht="19.5" customHeight="1">
      <c r="A4" s="61"/>
      <c r="B4" s="64"/>
      <c r="C4" s="65"/>
      <c r="D4" s="64"/>
      <c r="E4" s="62"/>
      <c r="F4" s="62"/>
      <c r="G4" s="62"/>
      <c r="H4" s="62"/>
      <c r="I4" s="62"/>
      <c r="J4" s="62"/>
      <c r="K4" s="62"/>
      <c r="L4" s="62"/>
      <c r="M4" s="62"/>
      <c r="N4" s="62"/>
      <c r="O4" s="66"/>
      <c r="P4" s="62"/>
      <c r="R4" s="141"/>
    </row>
    <row r="5" spans="1:22" s="38" customFormat="1" ht="19.5" customHeight="1">
      <c r="A5" s="61"/>
      <c r="B5" s="64"/>
      <c r="C5" s="67"/>
      <c r="D5" s="64"/>
      <c r="E5" s="68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R5" s="141"/>
    </row>
    <row r="6" spans="1:22" s="38" customFormat="1" ht="19.5" customHeight="1">
      <c r="A6" s="61"/>
      <c r="B6" s="64"/>
      <c r="C6" s="65"/>
      <c r="D6" s="64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R6" s="141"/>
    </row>
    <row r="7" spans="1:22" s="38" customFormat="1" ht="19.5" customHeight="1">
      <c r="A7" s="61"/>
      <c r="B7" s="64"/>
      <c r="C7" s="65"/>
      <c r="D7" s="64"/>
      <c r="E7" s="62"/>
      <c r="F7" s="62"/>
      <c r="G7" s="62"/>
      <c r="H7" s="62"/>
      <c r="I7" s="62"/>
      <c r="J7" s="62"/>
      <c r="K7" s="62"/>
      <c r="L7" s="62"/>
      <c r="M7" s="62"/>
      <c r="N7" s="62"/>
      <c r="O7" s="65"/>
      <c r="P7" s="62"/>
      <c r="R7" s="141"/>
    </row>
    <row r="8" spans="1:22" s="38" customFormat="1" ht="19.5" customHeight="1">
      <c r="A8" s="61"/>
      <c r="B8" s="69"/>
      <c r="C8" s="69"/>
      <c r="D8" s="69"/>
      <c r="E8" s="69"/>
      <c r="F8" s="69"/>
      <c r="G8" s="63"/>
      <c r="H8" s="63"/>
      <c r="I8" s="62"/>
      <c r="J8" s="62"/>
      <c r="K8" s="62"/>
      <c r="L8" s="62"/>
      <c r="M8" s="62"/>
      <c r="N8" s="62"/>
      <c r="O8" s="62"/>
      <c r="P8" s="62"/>
      <c r="R8" s="141"/>
    </row>
    <row r="9" spans="1:22" s="38" customFormat="1" ht="19.5" customHeight="1">
      <c r="A9" s="70"/>
      <c r="B9" s="69"/>
      <c r="C9" s="71"/>
      <c r="D9" s="72"/>
      <c r="E9" s="72"/>
      <c r="F9" s="69"/>
      <c r="G9" s="62"/>
      <c r="H9" s="62"/>
      <c r="I9" s="62"/>
      <c r="J9" s="62"/>
      <c r="K9" s="62"/>
      <c r="L9" s="62"/>
      <c r="M9" s="62"/>
      <c r="N9" s="62"/>
      <c r="O9" s="62"/>
      <c r="P9" s="62"/>
      <c r="Q9" s="99"/>
      <c r="R9" s="150"/>
      <c r="S9" s="99"/>
      <c r="T9" s="99"/>
      <c r="U9" s="62"/>
      <c r="V9" s="62"/>
    </row>
    <row r="10" spans="1:22" s="38" customFormat="1" ht="19.5" customHeight="1">
      <c r="A10" s="70"/>
      <c r="B10" s="69"/>
      <c r="C10" s="71"/>
      <c r="D10" s="72"/>
      <c r="E10" s="72"/>
      <c r="F10" s="69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99"/>
      <c r="R10" s="150"/>
      <c r="S10" s="99"/>
      <c r="T10" s="99"/>
      <c r="U10" s="62"/>
      <c r="V10" s="62"/>
    </row>
    <row r="11" spans="1:22" s="38" customFormat="1" ht="19.5" customHeight="1">
      <c r="A11" s="70"/>
      <c r="B11" s="69"/>
      <c r="C11" s="71"/>
      <c r="D11" s="72"/>
      <c r="E11" s="72"/>
      <c r="F11" s="69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99"/>
      <c r="R11" s="150"/>
      <c r="S11" s="99"/>
      <c r="T11" s="99"/>
      <c r="U11" s="62"/>
      <c r="V11" s="62"/>
    </row>
    <row r="12" spans="1:22" s="38" customFormat="1" ht="19.5" customHeight="1">
      <c r="A12" s="70"/>
      <c r="B12" s="69"/>
      <c r="C12" s="69"/>
      <c r="D12" s="73"/>
      <c r="E12" s="72"/>
      <c r="F12" s="69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99"/>
      <c r="R12" s="150"/>
      <c r="S12" s="99"/>
      <c r="T12" s="99"/>
      <c r="U12" s="62"/>
      <c r="V12" s="62"/>
    </row>
    <row r="13" spans="1:22" s="49" customFormat="1" ht="17.25" thickBot="1">
      <c r="A13" s="74"/>
      <c r="B13" s="69"/>
      <c r="C13" s="71"/>
      <c r="D13" s="75"/>
      <c r="E13" s="75"/>
      <c r="F13" s="75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100"/>
      <c r="R13" s="151"/>
      <c r="S13" s="100"/>
      <c r="T13" s="101"/>
      <c r="U13" s="76"/>
      <c r="V13" s="76"/>
    </row>
    <row r="14" spans="1:22" ht="26.25">
      <c r="A14" s="395" t="s">
        <v>20</v>
      </c>
      <c r="B14" s="391"/>
      <c r="C14" s="391"/>
      <c r="D14" s="391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43"/>
      <c r="S14" s="127"/>
      <c r="T14" s="391"/>
      <c r="U14" s="392"/>
      <c r="V14" s="1"/>
    </row>
    <row r="15" spans="1:22" s="26" customFormat="1" ht="11.25" customHeight="1">
      <c r="A15" s="338" t="s">
        <v>19</v>
      </c>
      <c r="B15" s="327" t="s">
        <v>91</v>
      </c>
      <c r="C15" s="327" t="s">
        <v>18</v>
      </c>
      <c r="D15" s="327" t="s">
        <v>17</v>
      </c>
      <c r="E15" s="327">
        <v>4</v>
      </c>
      <c r="F15" s="327" t="s">
        <v>16</v>
      </c>
      <c r="G15" s="327" t="s">
        <v>15</v>
      </c>
      <c r="H15" s="327" t="s">
        <v>14</v>
      </c>
      <c r="I15" s="327" t="s">
        <v>13</v>
      </c>
      <c r="J15" s="327" t="s">
        <v>12</v>
      </c>
      <c r="K15" s="327" t="s">
        <v>11</v>
      </c>
      <c r="L15" s="327" t="s">
        <v>10</v>
      </c>
      <c r="M15" s="327" t="s">
        <v>56</v>
      </c>
      <c r="N15" s="327" t="s">
        <v>8</v>
      </c>
      <c r="O15" s="327" t="s">
        <v>24</v>
      </c>
      <c r="P15" s="327" t="s">
        <v>7</v>
      </c>
      <c r="Q15" s="328" t="s">
        <v>995</v>
      </c>
      <c r="R15" s="362" t="s">
        <v>996</v>
      </c>
      <c r="S15" s="328" t="s">
        <v>7</v>
      </c>
      <c r="T15" s="327" t="s">
        <v>115</v>
      </c>
      <c r="U15" s="313" t="s">
        <v>116</v>
      </c>
    </row>
    <row r="16" spans="1:22" s="26" customFormat="1" ht="21" thickBot="1">
      <c r="A16" s="396"/>
      <c r="B16" s="387"/>
      <c r="C16" s="393"/>
      <c r="D16" s="386"/>
      <c r="E16" s="386"/>
      <c r="F16" s="386"/>
      <c r="G16" s="386"/>
      <c r="H16" s="386"/>
      <c r="I16" s="386"/>
      <c r="J16" s="386"/>
      <c r="K16" s="386"/>
      <c r="L16" s="386"/>
      <c r="M16" s="386"/>
      <c r="N16" s="386"/>
      <c r="O16" s="386"/>
      <c r="P16" s="386"/>
      <c r="Q16" s="364"/>
      <c r="R16" s="363"/>
      <c r="S16" s="364"/>
      <c r="T16" s="393"/>
      <c r="U16" s="394"/>
    </row>
    <row r="17" spans="1:23" ht="21" customHeight="1">
      <c r="A17" s="383" t="s">
        <v>785</v>
      </c>
      <c r="B17" s="368" t="s">
        <v>101</v>
      </c>
      <c r="C17" s="388"/>
      <c r="D17" s="365" t="s">
        <v>0</v>
      </c>
      <c r="E17" s="379">
        <v>50</v>
      </c>
      <c r="F17" s="379"/>
      <c r="G17" s="379"/>
      <c r="H17" s="379"/>
      <c r="I17" s="377"/>
      <c r="J17" s="377"/>
      <c r="K17" s="377"/>
      <c r="L17" s="377"/>
      <c r="M17" s="377"/>
      <c r="N17" s="377"/>
      <c r="O17" s="377"/>
      <c r="P17" s="368">
        <f>SUM(E17:O17)</f>
        <v>50</v>
      </c>
      <c r="Q17" s="357">
        <v>22.95</v>
      </c>
      <c r="R17" s="355">
        <v>0.8</v>
      </c>
      <c r="S17" s="357">
        <f>P17*Q17*(1-R17)</f>
        <v>229.49999999999994</v>
      </c>
      <c r="T17" s="80" t="s">
        <v>144</v>
      </c>
      <c r="U17" s="81">
        <v>4</v>
      </c>
      <c r="V17" s="1"/>
    </row>
    <row r="18" spans="1:23" ht="21" customHeight="1">
      <c r="A18" s="384"/>
      <c r="B18" s="381"/>
      <c r="C18" s="389"/>
      <c r="D18" s="366"/>
      <c r="E18" s="374"/>
      <c r="F18" s="374"/>
      <c r="G18" s="374"/>
      <c r="H18" s="374"/>
      <c r="I18" s="371"/>
      <c r="J18" s="371"/>
      <c r="K18" s="371"/>
      <c r="L18" s="371"/>
      <c r="M18" s="371"/>
      <c r="N18" s="371"/>
      <c r="O18" s="371"/>
      <c r="P18" s="369"/>
      <c r="Q18" s="353"/>
      <c r="R18" s="356"/>
      <c r="S18" s="353"/>
      <c r="T18" s="80" t="s">
        <v>145</v>
      </c>
      <c r="U18" s="81" t="s">
        <v>210</v>
      </c>
      <c r="V18" s="1"/>
    </row>
    <row r="19" spans="1:23" ht="21" customHeight="1">
      <c r="A19" s="384"/>
      <c r="B19" s="381"/>
      <c r="C19" s="389"/>
      <c r="D19" s="366"/>
      <c r="E19" s="374"/>
      <c r="F19" s="374"/>
      <c r="G19" s="374"/>
      <c r="H19" s="374"/>
      <c r="I19" s="371"/>
      <c r="J19" s="371"/>
      <c r="K19" s="371"/>
      <c r="L19" s="371"/>
      <c r="M19" s="371"/>
      <c r="N19" s="371"/>
      <c r="O19" s="371"/>
      <c r="P19" s="369"/>
      <c r="Q19" s="353"/>
      <c r="R19" s="356"/>
      <c r="S19" s="353"/>
      <c r="T19" s="80" t="s">
        <v>146</v>
      </c>
      <c r="U19" s="81" t="s">
        <v>211</v>
      </c>
      <c r="V19" s="1"/>
    </row>
    <row r="20" spans="1:23" ht="21" customHeight="1">
      <c r="A20" s="384"/>
      <c r="B20" s="381"/>
      <c r="C20" s="389"/>
      <c r="D20" s="366"/>
      <c r="E20" s="374"/>
      <c r="F20" s="374"/>
      <c r="G20" s="374"/>
      <c r="H20" s="374"/>
      <c r="I20" s="371"/>
      <c r="J20" s="371"/>
      <c r="K20" s="371"/>
      <c r="L20" s="371"/>
      <c r="M20" s="371"/>
      <c r="N20" s="371"/>
      <c r="O20" s="371"/>
      <c r="P20" s="369"/>
      <c r="Q20" s="353"/>
      <c r="R20" s="356"/>
      <c r="S20" s="353"/>
      <c r="T20" s="80" t="s">
        <v>147</v>
      </c>
      <c r="U20" s="81" t="s">
        <v>212</v>
      </c>
      <c r="V20" s="1"/>
      <c r="W20" s="104"/>
    </row>
    <row r="21" spans="1:23" ht="21" customHeight="1">
      <c r="A21" s="384"/>
      <c r="B21" s="381"/>
      <c r="C21" s="389"/>
      <c r="D21" s="366"/>
      <c r="E21" s="380"/>
      <c r="F21" s="380"/>
      <c r="G21" s="380"/>
      <c r="H21" s="380"/>
      <c r="I21" s="378"/>
      <c r="J21" s="378"/>
      <c r="K21" s="378"/>
      <c r="L21" s="378"/>
      <c r="M21" s="378"/>
      <c r="N21" s="378"/>
      <c r="O21" s="378"/>
      <c r="P21" s="369"/>
      <c r="Q21" s="358"/>
      <c r="R21" s="356"/>
      <c r="S21" s="358"/>
      <c r="T21" s="80" t="s">
        <v>148</v>
      </c>
      <c r="U21" s="81" t="s">
        <v>13</v>
      </c>
      <c r="V21" s="1"/>
    </row>
    <row r="22" spans="1:23" ht="21" customHeight="1">
      <c r="A22" s="383" t="s">
        <v>5</v>
      </c>
      <c r="B22" s="381"/>
      <c r="C22" s="389"/>
      <c r="D22" s="366"/>
      <c r="E22" s="370"/>
      <c r="F22" s="370"/>
      <c r="G22" s="370"/>
      <c r="H22" s="370"/>
      <c r="I22" s="373"/>
      <c r="J22" s="373">
        <v>216</v>
      </c>
      <c r="K22" s="373"/>
      <c r="L22" s="373"/>
      <c r="M22" s="373"/>
      <c r="N22" s="373"/>
      <c r="O22" s="373"/>
      <c r="P22" s="368">
        <f>SUM(I22:O22)</f>
        <v>216</v>
      </c>
      <c r="Q22" s="352">
        <v>25.95</v>
      </c>
      <c r="R22" s="355">
        <v>0.8</v>
      </c>
      <c r="S22" s="352">
        <f>P22*Q22*(1-R22)</f>
        <v>1121.0399999999997</v>
      </c>
      <c r="T22" s="80" t="s">
        <v>149</v>
      </c>
      <c r="U22" s="81" t="s">
        <v>12</v>
      </c>
      <c r="V22" s="1"/>
    </row>
    <row r="23" spans="1:23" ht="21" customHeight="1">
      <c r="A23" s="384"/>
      <c r="B23" s="381"/>
      <c r="C23" s="389"/>
      <c r="D23" s="366"/>
      <c r="E23" s="371"/>
      <c r="F23" s="371"/>
      <c r="G23" s="371"/>
      <c r="H23" s="371"/>
      <c r="I23" s="374"/>
      <c r="J23" s="374"/>
      <c r="K23" s="374"/>
      <c r="L23" s="374"/>
      <c r="M23" s="374"/>
      <c r="N23" s="374"/>
      <c r="O23" s="374"/>
      <c r="P23" s="369"/>
      <c r="Q23" s="353"/>
      <c r="R23" s="356"/>
      <c r="S23" s="353"/>
      <c r="T23" s="80" t="s">
        <v>150</v>
      </c>
      <c r="U23" s="81" t="s">
        <v>11</v>
      </c>
      <c r="V23" s="1"/>
    </row>
    <row r="24" spans="1:23" ht="21" customHeight="1">
      <c r="A24" s="384"/>
      <c r="B24" s="381"/>
      <c r="C24" s="389"/>
      <c r="D24" s="366"/>
      <c r="E24" s="371"/>
      <c r="F24" s="371"/>
      <c r="G24" s="371"/>
      <c r="H24" s="371"/>
      <c r="I24" s="374"/>
      <c r="J24" s="374"/>
      <c r="K24" s="374"/>
      <c r="L24" s="374"/>
      <c r="M24" s="374"/>
      <c r="N24" s="374"/>
      <c r="O24" s="374"/>
      <c r="P24" s="369"/>
      <c r="Q24" s="353"/>
      <c r="R24" s="356"/>
      <c r="S24" s="353"/>
      <c r="T24" s="80" t="s">
        <v>151</v>
      </c>
      <c r="U24" s="81" t="s">
        <v>10</v>
      </c>
      <c r="V24" s="1"/>
    </row>
    <row r="25" spans="1:23" ht="21" customHeight="1">
      <c r="A25" s="384"/>
      <c r="B25" s="381"/>
      <c r="C25" s="389"/>
      <c r="D25" s="366"/>
      <c r="E25" s="371"/>
      <c r="F25" s="371"/>
      <c r="G25" s="371"/>
      <c r="H25" s="371"/>
      <c r="I25" s="374"/>
      <c r="J25" s="374"/>
      <c r="K25" s="374"/>
      <c r="L25" s="374"/>
      <c r="M25" s="374"/>
      <c r="N25" s="374"/>
      <c r="O25" s="374"/>
      <c r="P25" s="369"/>
      <c r="Q25" s="353"/>
      <c r="R25" s="356"/>
      <c r="S25" s="353"/>
      <c r="T25" s="80" t="s">
        <v>152</v>
      </c>
      <c r="U25" s="81" t="s">
        <v>56</v>
      </c>
      <c r="V25" s="1"/>
    </row>
    <row r="26" spans="1:23" ht="21" customHeight="1">
      <c r="A26" s="384"/>
      <c r="B26" s="381"/>
      <c r="C26" s="389"/>
      <c r="D26" s="366"/>
      <c r="E26" s="371"/>
      <c r="F26" s="371"/>
      <c r="G26" s="371"/>
      <c r="H26" s="371"/>
      <c r="I26" s="374"/>
      <c r="J26" s="374"/>
      <c r="K26" s="374"/>
      <c r="L26" s="374"/>
      <c r="M26" s="374"/>
      <c r="N26" s="374"/>
      <c r="O26" s="374"/>
      <c r="P26" s="369"/>
      <c r="Q26" s="353"/>
      <c r="R26" s="356"/>
      <c r="S26" s="353"/>
      <c r="T26" s="80" t="s">
        <v>153</v>
      </c>
      <c r="U26" s="81" t="s">
        <v>8</v>
      </c>
      <c r="V26" s="1"/>
    </row>
    <row r="27" spans="1:23" ht="21" customHeight="1" thickBot="1">
      <c r="A27" s="385"/>
      <c r="B27" s="382"/>
      <c r="C27" s="390"/>
      <c r="D27" s="367"/>
      <c r="E27" s="372"/>
      <c r="F27" s="372"/>
      <c r="G27" s="372"/>
      <c r="H27" s="372"/>
      <c r="I27" s="375"/>
      <c r="J27" s="375"/>
      <c r="K27" s="375"/>
      <c r="L27" s="375"/>
      <c r="M27" s="375"/>
      <c r="N27" s="375"/>
      <c r="O27" s="375"/>
      <c r="P27" s="376"/>
      <c r="Q27" s="354"/>
      <c r="R27" s="359"/>
      <c r="S27" s="354"/>
      <c r="T27" s="82" t="s">
        <v>154</v>
      </c>
      <c r="U27" s="83" t="s">
        <v>24</v>
      </c>
      <c r="V27" s="1"/>
    </row>
    <row r="28" spans="1:23" ht="21" customHeight="1">
      <c r="A28" s="383" t="s">
        <v>786</v>
      </c>
      <c r="B28" s="368" t="s">
        <v>102</v>
      </c>
      <c r="C28" s="388"/>
      <c r="D28" s="365" t="s">
        <v>0</v>
      </c>
      <c r="E28" s="379"/>
      <c r="F28" s="379">
        <v>79</v>
      </c>
      <c r="G28" s="379">
        <v>123</v>
      </c>
      <c r="H28" s="379">
        <v>78</v>
      </c>
      <c r="I28" s="377"/>
      <c r="J28" s="377"/>
      <c r="K28" s="377"/>
      <c r="L28" s="377"/>
      <c r="M28" s="377"/>
      <c r="N28" s="377"/>
      <c r="O28" s="377"/>
      <c r="P28" s="368">
        <f>SUM(E28:O28)</f>
        <v>280</v>
      </c>
      <c r="Q28" s="357">
        <v>22.95</v>
      </c>
      <c r="R28" s="355">
        <v>0.8</v>
      </c>
      <c r="S28" s="357">
        <f>P28*Q28*(1-R28)</f>
        <v>1285.1999999999998</v>
      </c>
      <c r="T28" s="84" t="s">
        <v>155</v>
      </c>
      <c r="U28" s="85">
        <v>4</v>
      </c>
      <c r="V28" s="1"/>
    </row>
    <row r="29" spans="1:23" ht="21" customHeight="1">
      <c r="A29" s="384"/>
      <c r="B29" s="381"/>
      <c r="C29" s="389"/>
      <c r="D29" s="366"/>
      <c r="E29" s="374"/>
      <c r="F29" s="374"/>
      <c r="G29" s="374"/>
      <c r="H29" s="374"/>
      <c r="I29" s="371"/>
      <c r="J29" s="371"/>
      <c r="K29" s="371"/>
      <c r="L29" s="371"/>
      <c r="M29" s="371"/>
      <c r="N29" s="371"/>
      <c r="O29" s="371"/>
      <c r="P29" s="369"/>
      <c r="Q29" s="353"/>
      <c r="R29" s="356"/>
      <c r="S29" s="353"/>
      <c r="T29" s="80" t="s">
        <v>156</v>
      </c>
      <c r="U29" s="81" t="s">
        <v>210</v>
      </c>
      <c r="V29" s="1"/>
    </row>
    <row r="30" spans="1:23" ht="21" customHeight="1">
      <c r="A30" s="384"/>
      <c r="B30" s="381"/>
      <c r="C30" s="389"/>
      <c r="D30" s="366"/>
      <c r="E30" s="374"/>
      <c r="F30" s="374"/>
      <c r="G30" s="374"/>
      <c r="H30" s="374"/>
      <c r="I30" s="371"/>
      <c r="J30" s="371"/>
      <c r="K30" s="371"/>
      <c r="L30" s="371"/>
      <c r="M30" s="371"/>
      <c r="N30" s="371"/>
      <c r="O30" s="371"/>
      <c r="P30" s="369"/>
      <c r="Q30" s="353"/>
      <c r="R30" s="356"/>
      <c r="S30" s="353"/>
      <c r="T30" s="80" t="s">
        <v>157</v>
      </c>
      <c r="U30" s="81" t="s">
        <v>211</v>
      </c>
      <c r="V30" s="1"/>
    </row>
    <row r="31" spans="1:23" ht="21" customHeight="1">
      <c r="A31" s="384"/>
      <c r="B31" s="381"/>
      <c r="C31" s="389"/>
      <c r="D31" s="366"/>
      <c r="E31" s="374"/>
      <c r="F31" s="374"/>
      <c r="G31" s="374"/>
      <c r="H31" s="374"/>
      <c r="I31" s="371"/>
      <c r="J31" s="371"/>
      <c r="K31" s="371"/>
      <c r="L31" s="371"/>
      <c r="M31" s="371"/>
      <c r="N31" s="371"/>
      <c r="O31" s="371"/>
      <c r="P31" s="369"/>
      <c r="Q31" s="353"/>
      <c r="R31" s="356"/>
      <c r="S31" s="353"/>
      <c r="T31" s="80" t="s">
        <v>158</v>
      </c>
      <c r="U31" s="81" t="s">
        <v>212</v>
      </c>
      <c r="V31" s="1"/>
    </row>
    <row r="32" spans="1:23" ht="21" customHeight="1">
      <c r="A32" s="384"/>
      <c r="B32" s="381"/>
      <c r="C32" s="389"/>
      <c r="D32" s="366"/>
      <c r="E32" s="380"/>
      <c r="F32" s="380"/>
      <c r="G32" s="380"/>
      <c r="H32" s="380"/>
      <c r="I32" s="378"/>
      <c r="J32" s="378"/>
      <c r="K32" s="378"/>
      <c r="L32" s="378"/>
      <c r="M32" s="378"/>
      <c r="N32" s="378"/>
      <c r="O32" s="378"/>
      <c r="P32" s="369"/>
      <c r="Q32" s="358"/>
      <c r="R32" s="356"/>
      <c r="S32" s="358"/>
      <c r="T32" s="80" t="s">
        <v>159</v>
      </c>
      <c r="U32" s="81" t="s">
        <v>13</v>
      </c>
      <c r="V32" s="1"/>
    </row>
    <row r="33" spans="1:22" ht="21" customHeight="1">
      <c r="A33" s="383" t="s">
        <v>2</v>
      </c>
      <c r="B33" s="381"/>
      <c r="C33" s="389"/>
      <c r="D33" s="366"/>
      <c r="E33" s="370"/>
      <c r="F33" s="370"/>
      <c r="G33" s="370"/>
      <c r="H33" s="370"/>
      <c r="I33" s="373">
        <v>134</v>
      </c>
      <c r="J33" s="373">
        <v>392</v>
      </c>
      <c r="K33" s="373">
        <v>220</v>
      </c>
      <c r="L33" s="373">
        <v>1</v>
      </c>
      <c r="M33" s="373"/>
      <c r="N33" s="373"/>
      <c r="O33" s="373"/>
      <c r="P33" s="368">
        <f>SUM(I33:O33)</f>
        <v>747</v>
      </c>
      <c r="Q33" s="352">
        <v>25.95</v>
      </c>
      <c r="R33" s="355">
        <v>0.8</v>
      </c>
      <c r="S33" s="352">
        <f>P33*Q33*(1-R33)</f>
        <v>3876.9299999999989</v>
      </c>
      <c r="T33" s="80" t="s">
        <v>160</v>
      </c>
      <c r="U33" s="81" t="s">
        <v>12</v>
      </c>
      <c r="V33" s="1"/>
    </row>
    <row r="34" spans="1:22" ht="21" customHeight="1">
      <c r="A34" s="384"/>
      <c r="B34" s="381"/>
      <c r="C34" s="389"/>
      <c r="D34" s="366"/>
      <c r="E34" s="371"/>
      <c r="F34" s="371"/>
      <c r="G34" s="371"/>
      <c r="H34" s="371"/>
      <c r="I34" s="374"/>
      <c r="J34" s="374"/>
      <c r="K34" s="374"/>
      <c r="L34" s="374"/>
      <c r="M34" s="374"/>
      <c r="N34" s="374"/>
      <c r="O34" s="374"/>
      <c r="P34" s="369"/>
      <c r="Q34" s="353"/>
      <c r="R34" s="356"/>
      <c r="S34" s="353"/>
      <c r="T34" s="80" t="s">
        <v>161</v>
      </c>
      <c r="U34" s="81" t="s">
        <v>11</v>
      </c>
      <c r="V34" s="1"/>
    </row>
    <row r="35" spans="1:22" ht="21" customHeight="1">
      <c r="A35" s="384"/>
      <c r="B35" s="381"/>
      <c r="C35" s="389"/>
      <c r="D35" s="366"/>
      <c r="E35" s="371"/>
      <c r="F35" s="371"/>
      <c r="G35" s="371"/>
      <c r="H35" s="371"/>
      <c r="I35" s="374"/>
      <c r="J35" s="374"/>
      <c r="K35" s="374"/>
      <c r="L35" s="374"/>
      <c r="M35" s="374"/>
      <c r="N35" s="374"/>
      <c r="O35" s="374"/>
      <c r="P35" s="369"/>
      <c r="Q35" s="353"/>
      <c r="R35" s="356"/>
      <c r="S35" s="353"/>
      <c r="T35" s="80" t="s">
        <v>162</v>
      </c>
      <c r="U35" s="81" t="s">
        <v>10</v>
      </c>
      <c r="V35" s="1"/>
    </row>
    <row r="36" spans="1:22" ht="21" customHeight="1">
      <c r="A36" s="384"/>
      <c r="B36" s="381"/>
      <c r="C36" s="389"/>
      <c r="D36" s="366"/>
      <c r="E36" s="371"/>
      <c r="F36" s="371"/>
      <c r="G36" s="371"/>
      <c r="H36" s="371"/>
      <c r="I36" s="374"/>
      <c r="J36" s="374"/>
      <c r="K36" s="374"/>
      <c r="L36" s="374"/>
      <c r="M36" s="374"/>
      <c r="N36" s="374"/>
      <c r="O36" s="374"/>
      <c r="P36" s="369"/>
      <c r="Q36" s="353"/>
      <c r="R36" s="356"/>
      <c r="S36" s="353"/>
      <c r="T36" s="80" t="s">
        <v>163</v>
      </c>
      <c r="U36" s="81" t="s">
        <v>56</v>
      </c>
      <c r="V36" s="1"/>
    </row>
    <row r="37" spans="1:22" ht="21" customHeight="1">
      <c r="A37" s="384"/>
      <c r="B37" s="381"/>
      <c r="C37" s="389"/>
      <c r="D37" s="366"/>
      <c r="E37" s="371"/>
      <c r="F37" s="371"/>
      <c r="G37" s="371"/>
      <c r="H37" s="371"/>
      <c r="I37" s="374"/>
      <c r="J37" s="374"/>
      <c r="K37" s="374"/>
      <c r="L37" s="374"/>
      <c r="M37" s="374"/>
      <c r="N37" s="374"/>
      <c r="O37" s="374"/>
      <c r="P37" s="369"/>
      <c r="Q37" s="353"/>
      <c r="R37" s="356"/>
      <c r="S37" s="353"/>
      <c r="T37" s="80" t="s">
        <v>177</v>
      </c>
      <c r="U37" s="81" t="s">
        <v>8</v>
      </c>
      <c r="V37" s="1"/>
    </row>
    <row r="38" spans="1:22" ht="21" customHeight="1" thickBot="1">
      <c r="A38" s="385"/>
      <c r="B38" s="382"/>
      <c r="C38" s="390"/>
      <c r="D38" s="367"/>
      <c r="E38" s="372"/>
      <c r="F38" s="372"/>
      <c r="G38" s="372"/>
      <c r="H38" s="372"/>
      <c r="I38" s="375"/>
      <c r="J38" s="375"/>
      <c r="K38" s="375"/>
      <c r="L38" s="375"/>
      <c r="M38" s="375"/>
      <c r="N38" s="375"/>
      <c r="O38" s="375"/>
      <c r="P38" s="376"/>
      <c r="Q38" s="354"/>
      <c r="R38" s="359"/>
      <c r="S38" s="354"/>
      <c r="T38" s="82" t="s">
        <v>178</v>
      </c>
      <c r="U38" s="83" t="s">
        <v>24</v>
      </c>
      <c r="V38" s="1"/>
    </row>
    <row r="39" spans="1:22" ht="21" customHeight="1">
      <c r="A39" s="383" t="s">
        <v>787</v>
      </c>
      <c r="B39" s="368" t="s">
        <v>100</v>
      </c>
      <c r="C39" s="388"/>
      <c r="D39" s="365" t="s">
        <v>0</v>
      </c>
      <c r="E39" s="379"/>
      <c r="F39" s="379"/>
      <c r="G39" s="379"/>
      <c r="H39" s="379"/>
      <c r="I39" s="377"/>
      <c r="J39" s="377"/>
      <c r="K39" s="377"/>
      <c r="L39" s="377"/>
      <c r="M39" s="377"/>
      <c r="N39" s="377"/>
      <c r="O39" s="377"/>
      <c r="P39" s="368">
        <f>SUM(E39:O39)</f>
        <v>0</v>
      </c>
      <c r="Q39" s="357">
        <v>22.95</v>
      </c>
      <c r="R39" s="355">
        <v>0.8</v>
      </c>
      <c r="S39" s="357">
        <f>P39*Q39*(1-R39)</f>
        <v>0</v>
      </c>
      <c r="T39" s="84" t="s">
        <v>166</v>
      </c>
      <c r="U39" s="85">
        <v>4</v>
      </c>
      <c r="V39" s="1"/>
    </row>
    <row r="40" spans="1:22" ht="21" customHeight="1">
      <c r="A40" s="384"/>
      <c r="B40" s="381"/>
      <c r="C40" s="389"/>
      <c r="D40" s="366"/>
      <c r="E40" s="374"/>
      <c r="F40" s="374"/>
      <c r="G40" s="374"/>
      <c r="H40" s="374"/>
      <c r="I40" s="371"/>
      <c r="J40" s="371"/>
      <c r="K40" s="371"/>
      <c r="L40" s="371"/>
      <c r="M40" s="371"/>
      <c r="N40" s="371"/>
      <c r="O40" s="371"/>
      <c r="P40" s="369"/>
      <c r="Q40" s="353"/>
      <c r="R40" s="356"/>
      <c r="S40" s="353"/>
      <c r="T40" s="80" t="s">
        <v>167</v>
      </c>
      <c r="U40" s="81" t="s">
        <v>210</v>
      </c>
      <c r="V40" s="1"/>
    </row>
    <row r="41" spans="1:22" ht="21" customHeight="1">
      <c r="A41" s="384"/>
      <c r="B41" s="381"/>
      <c r="C41" s="389"/>
      <c r="D41" s="366"/>
      <c r="E41" s="374"/>
      <c r="F41" s="374"/>
      <c r="G41" s="374"/>
      <c r="H41" s="374"/>
      <c r="I41" s="371"/>
      <c r="J41" s="371"/>
      <c r="K41" s="371"/>
      <c r="L41" s="371"/>
      <c r="M41" s="371"/>
      <c r="N41" s="371"/>
      <c r="O41" s="371"/>
      <c r="P41" s="369"/>
      <c r="Q41" s="353"/>
      <c r="R41" s="356"/>
      <c r="S41" s="353"/>
      <c r="T41" s="80" t="s">
        <v>168</v>
      </c>
      <c r="U41" s="81" t="s">
        <v>211</v>
      </c>
      <c r="V41" s="1"/>
    </row>
    <row r="42" spans="1:22" ht="21" customHeight="1">
      <c r="A42" s="384"/>
      <c r="B42" s="381"/>
      <c r="C42" s="389"/>
      <c r="D42" s="366"/>
      <c r="E42" s="374"/>
      <c r="F42" s="374"/>
      <c r="G42" s="374"/>
      <c r="H42" s="374"/>
      <c r="I42" s="371"/>
      <c r="J42" s="371"/>
      <c r="K42" s="371"/>
      <c r="L42" s="371"/>
      <c r="M42" s="371"/>
      <c r="N42" s="371"/>
      <c r="O42" s="371"/>
      <c r="P42" s="369"/>
      <c r="Q42" s="353"/>
      <c r="R42" s="356"/>
      <c r="S42" s="353"/>
      <c r="T42" s="80" t="s">
        <v>169</v>
      </c>
      <c r="U42" s="81" t="s">
        <v>212</v>
      </c>
      <c r="V42" s="1"/>
    </row>
    <row r="43" spans="1:22" ht="21" customHeight="1">
      <c r="A43" s="384"/>
      <c r="B43" s="381"/>
      <c r="C43" s="389"/>
      <c r="D43" s="366"/>
      <c r="E43" s="380"/>
      <c r="F43" s="380"/>
      <c r="G43" s="380"/>
      <c r="H43" s="380"/>
      <c r="I43" s="378"/>
      <c r="J43" s="378"/>
      <c r="K43" s="378"/>
      <c r="L43" s="378"/>
      <c r="M43" s="378"/>
      <c r="N43" s="378"/>
      <c r="O43" s="378"/>
      <c r="P43" s="369"/>
      <c r="Q43" s="358"/>
      <c r="R43" s="356"/>
      <c r="S43" s="358"/>
      <c r="T43" s="80" t="s">
        <v>170</v>
      </c>
      <c r="U43" s="81" t="s">
        <v>13</v>
      </c>
      <c r="V43" s="1"/>
    </row>
    <row r="44" spans="1:22" ht="21" customHeight="1">
      <c r="A44" s="383" t="s">
        <v>3</v>
      </c>
      <c r="B44" s="381"/>
      <c r="C44" s="389"/>
      <c r="D44" s="366"/>
      <c r="E44" s="370"/>
      <c r="F44" s="370"/>
      <c r="G44" s="370"/>
      <c r="H44" s="370"/>
      <c r="I44" s="373"/>
      <c r="J44" s="373"/>
      <c r="K44" s="373"/>
      <c r="L44" s="373"/>
      <c r="M44" s="373"/>
      <c r="N44" s="373"/>
      <c r="O44" s="373"/>
      <c r="P44" s="368">
        <f>SUM(I44:O44)</f>
        <v>0</v>
      </c>
      <c r="Q44" s="352">
        <v>25.95</v>
      </c>
      <c r="R44" s="355">
        <v>0.8</v>
      </c>
      <c r="S44" s="352">
        <f>P44*Q44*(1-R44)</f>
        <v>0</v>
      </c>
      <c r="T44" s="80" t="s">
        <v>171</v>
      </c>
      <c r="U44" s="81" t="s">
        <v>12</v>
      </c>
      <c r="V44" s="1"/>
    </row>
    <row r="45" spans="1:22" ht="21" customHeight="1">
      <c r="A45" s="384"/>
      <c r="B45" s="381"/>
      <c r="C45" s="389"/>
      <c r="D45" s="366"/>
      <c r="E45" s="371"/>
      <c r="F45" s="371"/>
      <c r="G45" s="371"/>
      <c r="H45" s="371"/>
      <c r="I45" s="374"/>
      <c r="J45" s="374"/>
      <c r="K45" s="374"/>
      <c r="L45" s="374"/>
      <c r="M45" s="374"/>
      <c r="N45" s="374"/>
      <c r="O45" s="374"/>
      <c r="P45" s="369"/>
      <c r="Q45" s="353"/>
      <c r="R45" s="356"/>
      <c r="S45" s="353"/>
      <c r="T45" s="80" t="s">
        <v>172</v>
      </c>
      <c r="U45" s="81" t="s">
        <v>11</v>
      </c>
      <c r="V45" s="1"/>
    </row>
    <row r="46" spans="1:22" ht="21" customHeight="1">
      <c r="A46" s="384"/>
      <c r="B46" s="381"/>
      <c r="C46" s="389"/>
      <c r="D46" s="366"/>
      <c r="E46" s="371"/>
      <c r="F46" s="371"/>
      <c r="G46" s="371"/>
      <c r="H46" s="371"/>
      <c r="I46" s="374"/>
      <c r="J46" s="374"/>
      <c r="K46" s="374"/>
      <c r="L46" s="374"/>
      <c r="M46" s="374"/>
      <c r="N46" s="374"/>
      <c r="O46" s="374"/>
      <c r="P46" s="369"/>
      <c r="Q46" s="353"/>
      <c r="R46" s="356"/>
      <c r="S46" s="353"/>
      <c r="T46" s="80" t="s">
        <v>173</v>
      </c>
      <c r="U46" s="81" t="s">
        <v>10</v>
      </c>
      <c r="V46" s="1"/>
    </row>
    <row r="47" spans="1:22" ht="21" customHeight="1">
      <c r="A47" s="384"/>
      <c r="B47" s="381"/>
      <c r="C47" s="389"/>
      <c r="D47" s="366"/>
      <c r="E47" s="371"/>
      <c r="F47" s="371"/>
      <c r="G47" s="371"/>
      <c r="H47" s="371"/>
      <c r="I47" s="374"/>
      <c r="J47" s="374"/>
      <c r="K47" s="374"/>
      <c r="L47" s="374"/>
      <c r="M47" s="374"/>
      <c r="N47" s="374"/>
      <c r="O47" s="374"/>
      <c r="P47" s="369"/>
      <c r="Q47" s="353"/>
      <c r="R47" s="356"/>
      <c r="S47" s="353"/>
      <c r="T47" s="80" t="s">
        <v>174</v>
      </c>
      <c r="U47" s="81" t="s">
        <v>56</v>
      </c>
      <c r="V47" s="1"/>
    </row>
    <row r="48" spans="1:22" ht="21" customHeight="1">
      <c r="A48" s="384"/>
      <c r="B48" s="381"/>
      <c r="C48" s="389"/>
      <c r="D48" s="366"/>
      <c r="E48" s="371"/>
      <c r="F48" s="371"/>
      <c r="G48" s="371"/>
      <c r="H48" s="371"/>
      <c r="I48" s="374"/>
      <c r="J48" s="374"/>
      <c r="K48" s="374"/>
      <c r="L48" s="374"/>
      <c r="M48" s="374"/>
      <c r="N48" s="374"/>
      <c r="O48" s="374"/>
      <c r="P48" s="369"/>
      <c r="Q48" s="353"/>
      <c r="R48" s="356"/>
      <c r="S48" s="353"/>
      <c r="T48" s="80" t="s">
        <v>175</v>
      </c>
      <c r="U48" s="81" t="s">
        <v>8</v>
      </c>
      <c r="V48" s="1"/>
    </row>
    <row r="49" spans="1:22" ht="21" customHeight="1" thickBot="1">
      <c r="A49" s="385"/>
      <c r="B49" s="382"/>
      <c r="C49" s="390"/>
      <c r="D49" s="367"/>
      <c r="E49" s="372"/>
      <c r="F49" s="372"/>
      <c r="G49" s="372"/>
      <c r="H49" s="372"/>
      <c r="I49" s="375"/>
      <c r="J49" s="375"/>
      <c r="K49" s="375"/>
      <c r="L49" s="375"/>
      <c r="M49" s="375"/>
      <c r="N49" s="375"/>
      <c r="O49" s="375"/>
      <c r="P49" s="376"/>
      <c r="Q49" s="354"/>
      <c r="R49" s="359"/>
      <c r="S49" s="354"/>
      <c r="T49" s="82" t="s">
        <v>176</v>
      </c>
      <c r="U49" s="83" t="s">
        <v>24</v>
      </c>
      <c r="V49" s="1"/>
    </row>
    <row r="50" spans="1:22" ht="21" customHeight="1">
      <c r="A50" s="383" t="s">
        <v>788</v>
      </c>
      <c r="B50" s="368" t="s">
        <v>97</v>
      </c>
      <c r="C50" s="388"/>
      <c r="D50" s="365" t="s">
        <v>0</v>
      </c>
      <c r="E50" s="379">
        <v>26</v>
      </c>
      <c r="F50" s="379"/>
      <c r="G50" s="379">
        <v>72</v>
      </c>
      <c r="H50" s="379"/>
      <c r="I50" s="377"/>
      <c r="J50" s="377"/>
      <c r="K50" s="377"/>
      <c r="L50" s="377"/>
      <c r="M50" s="377"/>
      <c r="N50" s="377"/>
      <c r="O50" s="377"/>
      <c r="P50" s="368">
        <f>SUM(E50:O50)</f>
        <v>98</v>
      </c>
      <c r="Q50" s="357">
        <v>22.95</v>
      </c>
      <c r="R50" s="355">
        <v>0.8</v>
      </c>
      <c r="S50" s="357">
        <f>P50*Q50*(1-R50)</f>
        <v>449.81999999999988</v>
      </c>
      <c r="T50" s="84" t="s">
        <v>179</v>
      </c>
      <c r="U50" s="85">
        <v>4</v>
      </c>
      <c r="V50" s="1"/>
    </row>
    <row r="51" spans="1:22" ht="21" customHeight="1">
      <c r="A51" s="384"/>
      <c r="B51" s="381"/>
      <c r="C51" s="389"/>
      <c r="D51" s="366"/>
      <c r="E51" s="374"/>
      <c r="F51" s="374"/>
      <c r="G51" s="374"/>
      <c r="H51" s="374"/>
      <c r="I51" s="371"/>
      <c r="J51" s="371"/>
      <c r="K51" s="371"/>
      <c r="L51" s="371"/>
      <c r="M51" s="371"/>
      <c r="N51" s="371"/>
      <c r="O51" s="371"/>
      <c r="P51" s="369"/>
      <c r="Q51" s="353"/>
      <c r="R51" s="356"/>
      <c r="S51" s="353"/>
      <c r="T51" s="80" t="s">
        <v>180</v>
      </c>
      <c r="U51" s="81" t="s">
        <v>210</v>
      </c>
      <c r="V51" s="1"/>
    </row>
    <row r="52" spans="1:22" ht="21" customHeight="1">
      <c r="A52" s="384"/>
      <c r="B52" s="381"/>
      <c r="C52" s="389"/>
      <c r="D52" s="366"/>
      <c r="E52" s="374"/>
      <c r="F52" s="374"/>
      <c r="G52" s="374"/>
      <c r="H52" s="374"/>
      <c r="I52" s="371"/>
      <c r="J52" s="371"/>
      <c r="K52" s="371"/>
      <c r="L52" s="371"/>
      <c r="M52" s="371"/>
      <c r="N52" s="371"/>
      <c r="O52" s="371"/>
      <c r="P52" s="369"/>
      <c r="Q52" s="353"/>
      <c r="R52" s="356"/>
      <c r="S52" s="353"/>
      <c r="T52" s="80" t="s">
        <v>181</v>
      </c>
      <c r="U52" s="81" t="s">
        <v>211</v>
      </c>
      <c r="V52" s="1"/>
    </row>
    <row r="53" spans="1:22" ht="21" customHeight="1">
      <c r="A53" s="384"/>
      <c r="B53" s="381"/>
      <c r="C53" s="389"/>
      <c r="D53" s="366"/>
      <c r="E53" s="374"/>
      <c r="F53" s="374"/>
      <c r="G53" s="374"/>
      <c r="H53" s="374"/>
      <c r="I53" s="371"/>
      <c r="J53" s="371"/>
      <c r="K53" s="371"/>
      <c r="L53" s="371"/>
      <c r="M53" s="371"/>
      <c r="N53" s="371"/>
      <c r="O53" s="371"/>
      <c r="P53" s="369"/>
      <c r="Q53" s="353"/>
      <c r="R53" s="356"/>
      <c r="S53" s="353"/>
      <c r="T53" s="80" t="s">
        <v>182</v>
      </c>
      <c r="U53" s="81" t="s">
        <v>212</v>
      </c>
      <c r="V53" s="1"/>
    </row>
    <row r="54" spans="1:22" ht="21" customHeight="1">
      <c r="A54" s="384"/>
      <c r="B54" s="381"/>
      <c r="C54" s="389"/>
      <c r="D54" s="366"/>
      <c r="E54" s="380"/>
      <c r="F54" s="380"/>
      <c r="G54" s="380"/>
      <c r="H54" s="380"/>
      <c r="I54" s="378"/>
      <c r="J54" s="378"/>
      <c r="K54" s="378"/>
      <c r="L54" s="378"/>
      <c r="M54" s="378"/>
      <c r="N54" s="378"/>
      <c r="O54" s="378"/>
      <c r="P54" s="369"/>
      <c r="Q54" s="358"/>
      <c r="R54" s="356"/>
      <c r="S54" s="358"/>
      <c r="T54" s="80" t="s">
        <v>183</v>
      </c>
      <c r="U54" s="81" t="s">
        <v>13</v>
      </c>
      <c r="V54" s="1"/>
    </row>
    <row r="55" spans="1:22" ht="21" customHeight="1">
      <c r="A55" s="383" t="s">
        <v>4</v>
      </c>
      <c r="B55" s="381"/>
      <c r="C55" s="389"/>
      <c r="D55" s="366"/>
      <c r="E55" s="370"/>
      <c r="F55" s="370"/>
      <c r="G55" s="370"/>
      <c r="H55" s="370"/>
      <c r="I55" s="373">
        <v>67</v>
      </c>
      <c r="J55" s="373"/>
      <c r="K55" s="373"/>
      <c r="L55" s="373">
        <v>26</v>
      </c>
      <c r="M55" s="373"/>
      <c r="N55" s="373">
        <v>22</v>
      </c>
      <c r="O55" s="373"/>
      <c r="P55" s="368">
        <f>SUM(I55:O55)</f>
        <v>115</v>
      </c>
      <c r="Q55" s="352">
        <v>25.95</v>
      </c>
      <c r="R55" s="355">
        <v>0.8</v>
      </c>
      <c r="S55" s="352">
        <f>P55*Q55*(1-R55)</f>
        <v>596.84999999999991</v>
      </c>
      <c r="T55" s="80" t="s">
        <v>184</v>
      </c>
      <c r="U55" s="81" t="s">
        <v>12</v>
      </c>
      <c r="V55" s="1"/>
    </row>
    <row r="56" spans="1:22" ht="21" customHeight="1">
      <c r="A56" s="384"/>
      <c r="B56" s="381"/>
      <c r="C56" s="389"/>
      <c r="D56" s="366"/>
      <c r="E56" s="371"/>
      <c r="F56" s="371"/>
      <c r="G56" s="371"/>
      <c r="H56" s="371"/>
      <c r="I56" s="374"/>
      <c r="J56" s="374"/>
      <c r="K56" s="374"/>
      <c r="L56" s="374"/>
      <c r="M56" s="374"/>
      <c r="N56" s="374"/>
      <c r="O56" s="374"/>
      <c r="P56" s="369"/>
      <c r="Q56" s="353"/>
      <c r="R56" s="356"/>
      <c r="S56" s="353"/>
      <c r="T56" s="80" t="s">
        <v>185</v>
      </c>
      <c r="U56" s="81" t="s">
        <v>11</v>
      </c>
      <c r="V56" s="1"/>
    </row>
    <row r="57" spans="1:22" ht="21" customHeight="1">
      <c r="A57" s="384"/>
      <c r="B57" s="381"/>
      <c r="C57" s="389"/>
      <c r="D57" s="366"/>
      <c r="E57" s="371"/>
      <c r="F57" s="371"/>
      <c r="G57" s="371"/>
      <c r="H57" s="371"/>
      <c r="I57" s="374"/>
      <c r="J57" s="374"/>
      <c r="K57" s="374"/>
      <c r="L57" s="374"/>
      <c r="M57" s="374"/>
      <c r="N57" s="374"/>
      <c r="O57" s="374"/>
      <c r="P57" s="369"/>
      <c r="Q57" s="353"/>
      <c r="R57" s="356"/>
      <c r="S57" s="353"/>
      <c r="T57" s="80" t="s">
        <v>186</v>
      </c>
      <c r="U57" s="81" t="s">
        <v>10</v>
      </c>
      <c r="V57" s="1"/>
    </row>
    <row r="58" spans="1:22" ht="21" customHeight="1">
      <c r="A58" s="384"/>
      <c r="B58" s="381"/>
      <c r="C58" s="389"/>
      <c r="D58" s="366"/>
      <c r="E58" s="371"/>
      <c r="F58" s="371"/>
      <c r="G58" s="371"/>
      <c r="H58" s="371"/>
      <c r="I58" s="374"/>
      <c r="J58" s="374"/>
      <c r="K58" s="374"/>
      <c r="L58" s="374"/>
      <c r="M58" s="374"/>
      <c r="N58" s="374"/>
      <c r="O58" s="374"/>
      <c r="P58" s="369"/>
      <c r="Q58" s="353"/>
      <c r="R58" s="356"/>
      <c r="S58" s="353"/>
      <c r="T58" s="80" t="s">
        <v>187</v>
      </c>
      <c r="U58" s="81" t="s">
        <v>56</v>
      </c>
      <c r="V58" s="1"/>
    </row>
    <row r="59" spans="1:22" ht="21" customHeight="1">
      <c r="A59" s="384"/>
      <c r="B59" s="381"/>
      <c r="C59" s="389"/>
      <c r="D59" s="366"/>
      <c r="E59" s="371"/>
      <c r="F59" s="371"/>
      <c r="G59" s="371"/>
      <c r="H59" s="371"/>
      <c r="I59" s="374"/>
      <c r="J59" s="374"/>
      <c r="K59" s="374"/>
      <c r="L59" s="374"/>
      <c r="M59" s="374"/>
      <c r="N59" s="374"/>
      <c r="O59" s="374"/>
      <c r="P59" s="369"/>
      <c r="Q59" s="353"/>
      <c r="R59" s="356"/>
      <c r="S59" s="353"/>
      <c r="T59" s="80" t="s">
        <v>188</v>
      </c>
      <c r="U59" s="81" t="s">
        <v>8</v>
      </c>
      <c r="V59" s="1"/>
    </row>
    <row r="60" spans="1:22" ht="21" customHeight="1" thickBot="1">
      <c r="A60" s="385"/>
      <c r="B60" s="382"/>
      <c r="C60" s="390"/>
      <c r="D60" s="367"/>
      <c r="E60" s="372"/>
      <c r="F60" s="372"/>
      <c r="G60" s="372"/>
      <c r="H60" s="372"/>
      <c r="I60" s="375"/>
      <c r="J60" s="375"/>
      <c r="K60" s="375"/>
      <c r="L60" s="375"/>
      <c r="M60" s="375"/>
      <c r="N60" s="375"/>
      <c r="O60" s="375"/>
      <c r="P60" s="376"/>
      <c r="Q60" s="354"/>
      <c r="R60" s="359"/>
      <c r="S60" s="354"/>
      <c r="T60" s="82" t="s">
        <v>189</v>
      </c>
      <c r="U60" s="83" t="s">
        <v>24</v>
      </c>
      <c r="V60" s="1"/>
    </row>
    <row r="61" spans="1:22" ht="21" customHeight="1">
      <c r="A61" s="383" t="s">
        <v>789</v>
      </c>
      <c r="B61" s="368" t="s">
        <v>99</v>
      </c>
      <c r="C61" s="388"/>
      <c r="D61" s="365" t="s">
        <v>0</v>
      </c>
      <c r="E61" s="379">
        <v>5</v>
      </c>
      <c r="F61" s="379">
        <v>1</v>
      </c>
      <c r="G61" s="379"/>
      <c r="H61" s="379"/>
      <c r="I61" s="377"/>
      <c r="J61" s="377"/>
      <c r="K61" s="377"/>
      <c r="L61" s="377"/>
      <c r="M61" s="377"/>
      <c r="N61" s="377"/>
      <c r="O61" s="377"/>
      <c r="P61" s="368">
        <f>SUM(E61:O61)</f>
        <v>6</v>
      </c>
      <c r="Q61" s="357">
        <v>22.95</v>
      </c>
      <c r="R61" s="355">
        <v>0.8</v>
      </c>
      <c r="S61" s="357">
        <f>P61*Q61*(1-R61)</f>
        <v>27.539999999999992</v>
      </c>
      <c r="T61" s="84" t="s">
        <v>164</v>
      </c>
      <c r="U61" s="85">
        <v>4</v>
      </c>
      <c r="V61" s="1"/>
    </row>
    <row r="62" spans="1:22" ht="21" customHeight="1">
      <c r="A62" s="384"/>
      <c r="B62" s="381"/>
      <c r="C62" s="389"/>
      <c r="D62" s="366"/>
      <c r="E62" s="374"/>
      <c r="F62" s="374"/>
      <c r="G62" s="374"/>
      <c r="H62" s="374"/>
      <c r="I62" s="371"/>
      <c r="J62" s="371"/>
      <c r="K62" s="371"/>
      <c r="L62" s="371"/>
      <c r="M62" s="371"/>
      <c r="N62" s="371"/>
      <c r="O62" s="371"/>
      <c r="P62" s="369"/>
      <c r="Q62" s="353"/>
      <c r="R62" s="356"/>
      <c r="S62" s="353"/>
      <c r="T62" s="80" t="s">
        <v>165</v>
      </c>
      <c r="U62" s="81" t="s">
        <v>210</v>
      </c>
      <c r="V62" s="1"/>
    </row>
    <row r="63" spans="1:22" ht="21" customHeight="1">
      <c r="A63" s="384"/>
      <c r="B63" s="381"/>
      <c r="C63" s="389"/>
      <c r="D63" s="366"/>
      <c r="E63" s="374"/>
      <c r="F63" s="374"/>
      <c r="G63" s="374"/>
      <c r="H63" s="374"/>
      <c r="I63" s="371"/>
      <c r="J63" s="371"/>
      <c r="K63" s="371"/>
      <c r="L63" s="371"/>
      <c r="M63" s="371"/>
      <c r="N63" s="371"/>
      <c r="O63" s="371"/>
      <c r="P63" s="369"/>
      <c r="Q63" s="353"/>
      <c r="R63" s="356"/>
      <c r="S63" s="353"/>
      <c r="T63" s="80" t="s">
        <v>190</v>
      </c>
      <c r="U63" s="81" t="s">
        <v>211</v>
      </c>
      <c r="V63" s="1"/>
    </row>
    <row r="64" spans="1:22" ht="21" customHeight="1">
      <c r="A64" s="384"/>
      <c r="B64" s="381"/>
      <c r="C64" s="389"/>
      <c r="D64" s="366"/>
      <c r="E64" s="374"/>
      <c r="F64" s="374"/>
      <c r="G64" s="374"/>
      <c r="H64" s="374"/>
      <c r="I64" s="371"/>
      <c r="J64" s="371"/>
      <c r="K64" s="371"/>
      <c r="L64" s="371"/>
      <c r="M64" s="371"/>
      <c r="N64" s="371"/>
      <c r="O64" s="371"/>
      <c r="P64" s="369"/>
      <c r="Q64" s="353"/>
      <c r="R64" s="356"/>
      <c r="S64" s="353"/>
      <c r="T64" s="80" t="s">
        <v>191</v>
      </c>
      <c r="U64" s="81" t="s">
        <v>212</v>
      </c>
      <c r="V64" s="1"/>
    </row>
    <row r="65" spans="1:22" ht="21" customHeight="1">
      <c r="A65" s="384"/>
      <c r="B65" s="381"/>
      <c r="C65" s="389"/>
      <c r="D65" s="366"/>
      <c r="E65" s="380"/>
      <c r="F65" s="380"/>
      <c r="G65" s="380"/>
      <c r="H65" s="380"/>
      <c r="I65" s="378"/>
      <c r="J65" s="378"/>
      <c r="K65" s="378"/>
      <c r="L65" s="378"/>
      <c r="M65" s="378"/>
      <c r="N65" s="378"/>
      <c r="O65" s="378"/>
      <c r="P65" s="369"/>
      <c r="Q65" s="358"/>
      <c r="R65" s="356"/>
      <c r="S65" s="358"/>
      <c r="T65" s="80" t="s">
        <v>192</v>
      </c>
      <c r="U65" s="81" t="s">
        <v>13</v>
      </c>
      <c r="V65" s="1"/>
    </row>
    <row r="66" spans="1:22" ht="21" customHeight="1">
      <c r="A66" s="383" t="s">
        <v>1</v>
      </c>
      <c r="B66" s="381"/>
      <c r="C66" s="389"/>
      <c r="D66" s="366"/>
      <c r="E66" s="370"/>
      <c r="F66" s="370"/>
      <c r="G66" s="370"/>
      <c r="H66" s="370"/>
      <c r="I66" s="373"/>
      <c r="J66" s="373"/>
      <c r="K66" s="373">
        <v>18</v>
      </c>
      <c r="L66" s="373">
        <v>268</v>
      </c>
      <c r="M66" s="373"/>
      <c r="N66" s="373"/>
      <c r="O66" s="373"/>
      <c r="P66" s="368">
        <f>SUM(I66:O66)</f>
        <v>286</v>
      </c>
      <c r="Q66" s="352">
        <v>25.95</v>
      </c>
      <c r="R66" s="355">
        <v>0.8</v>
      </c>
      <c r="S66" s="352">
        <f>P66*Q66*(1-R66)</f>
        <v>1484.3399999999997</v>
      </c>
      <c r="T66" s="80" t="s">
        <v>193</v>
      </c>
      <c r="U66" s="81" t="s">
        <v>12</v>
      </c>
      <c r="V66" s="1"/>
    </row>
    <row r="67" spans="1:22" ht="21" customHeight="1">
      <c r="A67" s="384"/>
      <c r="B67" s="381"/>
      <c r="C67" s="389"/>
      <c r="D67" s="366"/>
      <c r="E67" s="371"/>
      <c r="F67" s="371"/>
      <c r="G67" s="371"/>
      <c r="H67" s="371"/>
      <c r="I67" s="374"/>
      <c r="J67" s="374"/>
      <c r="K67" s="374"/>
      <c r="L67" s="374"/>
      <c r="M67" s="374"/>
      <c r="N67" s="374"/>
      <c r="O67" s="374"/>
      <c r="P67" s="369"/>
      <c r="Q67" s="353"/>
      <c r="R67" s="356"/>
      <c r="S67" s="353"/>
      <c r="T67" s="80" t="s">
        <v>194</v>
      </c>
      <c r="U67" s="81" t="s">
        <v>11</v>
      </c>
      <c r="V67" s="1"/>
    </row>
    <row r="68" spans="1:22" ht="21" customHeight="1">
      <c r="A68" s="384"/>
      <c r="B68" s="381"/>
      <c r="C68" s="389"/>
      <c r="D68" s="366"/>
      <c r="E68" s="371"/>
      <c r="F68" s="371"/>
      <c r="G68" s="371"/>
      <c r="H68" s="371"/>
      <c r="I68" s="374"/>
      <c r="J68" s="374"/>
      <c r="K68" s="374"/>
      <c r="L68" s="374"/>
      <c r="M68" s="374"/>
      <c r="N68" s="374"/>
      <c r="O68" s="374"/>
      <c r="P68" s="369"/>
      <c r="Q68" s="353"/>
      <c r="R68" s="356"/>
      <c r="S68" s="353"/>
      <c r="T68" s="80" t="s">
        <v>195</v>
      </c>
      <c r="U68" s="81" t="s">
        <v>10</v>
      </c>
      <c r="V68" s="1"/>
    </row>
    <row r="69" spans="1:22" ht="21" customHeight="1">
      <c r="A69" s="384"/>
      <c r="B69" s="381"/>
      <c r="C69" s="389"/>
      <c r="D69" s="366"/>
      <c r="E69" s="371"/>
      <c r="F69" s="371"/>
      <c r="G69" s="371"/>
      <c r="H69" s="371"/>
      <c r="I69" s="374"/>
      <c r="J69" s="374"/>
      <c r="K69" s="374"/>
      <c r="L69" s="374"/>
      <c r="M69" s="374"/>
      <c r="N69" s="374"/>
      <c r="O69" s="374"/>
      <c r="P69" s="369"/>
      <c r="Q69" s="353"/>
      <c r="R69" s="356"/>
      <c r="S69" s="353"/>
      <c r="T69" s="80" t="s">
        <v>196</v>
      </c>
      <c r="U69" s="81" t="s">
        <v>56</v>
      </c>
      <c r="V69" s="1"/>
    </row>
    <row r="70" spans="1:22" ht="21" customHeight="1">
      <c r="A70" s="384"/>
      <c r="B70" s="381"/>
      <c r="C70" s="389"/>
      <c r="D70" s="366"/>
      <c r="E70" s="371"/>
      <c r="F70" s="371"/>
      <c r="G70" s="371"/>
      <c r="H70" s="371"/>
      <c r="I70" s="374"/>
      <c r="J70" s="374"/>
      <c r="K70" s="374"/>
      <c r="L70" s="374"/>
      <c r="M70" s="374"/>
      <c r="N70" s="374"/>
      <c r="O70" s="374"/>
      <c r="P70" s="369"/>
      <c r="Q70" s="353"/>
      <c r="R70" s="356"/>
      <c r="S70" s="353"/>
      <c r="T70" s="80" t="s">
        <v>197</v>
      </c>
      <c r="U70" s="81" t="s">
        <v>8</v>
      </c>
      <c r="V70" s="1"/>
    </row>
    <row r="71" spans="1:22" ht="21" customHeight="1" thickBot="1">
      <c r="A71" s="385"/>
      <c r="B71" s="382"/>
      <c r="C71" s="390"/>
      <c r="D71" s="367"/>
      <c r="E71" s="372"/>
      <c r="F71" s="372"/>
      <c r="G71" s="372"/>
      <c r="H71" s="372"/>
      <c r="I71" s="375"/>
      <c r="J71" s="375"/>
      <c r="K71" s="375"/>
      <c r="L71" s="375"/>
      <c r="M71" s="375"/>
      <c r="N71" s="375"/>
      <c r="O71" s="375"/>
      <c r="P71" s="376"/>
      <c r="Q71" s="354"/>
      <c r="R71" s="359"/>
      <c r="S71" s="354"/>
      <c r="T71" s="82" t="s">
        <v>198</v>
      </c>
      <c r="U71" s="83" t="s">
        <v>24</v>
      </c>
      <c r="V71" s="1"/>
    </row>
    <row r="72" spans="1:22" ht="21" customHeight="1">
      <c r="A72" s="383" t="s">
        <v>790</v>
      </c>
      <c r="B72" s="368" t="s">
        <v>103</v>
      </c>
      <c r="C72" s="388"/>
      <c r="D72" s="365" t="s">
        <v>0</v>
      </c>
      <c r="E72" s="379"/>
      <c r="F72" s="379"/>
      <c r="G72" s="379"/>
      <c r="H72" s="379"/>
      <c r="I72" s="377"/>
      <c r="J72" s="377"/>
      <c r="K72" s="377"/>
      <c r="L72" s="377"/>
      <c r="M72" s="377"/>
      <c r="N72" s="377"/>
      <c r="O72" s="377"/>
      <c r="P72" s="368">
        <f>SUM(E72:O72)</f>
        <v>0</v>
      </c>
      <c r="Q72" s="357">
        <v>22.95</v>
      </c>
      <c r="R72" s="355">
        <v>0.8</v>
      </c>
      <c r="S72" s="357">
        <f>P72*Q72*(1-R72)</f>
        <v>0</v>
      </c>
      <c r="T72" s="84" t="s">
        <v>199</v>
      </c>
      <c r="U72" s="85">
        <v>4</v>
      </c>
      <c r="V72" s="1"/>
    </row>
    <row r="73" spans="1:22" ht="21" customHeight="1">
      <c r="A73" s="384"/>
      <c r="B73" s="381"/>
      <c r="C73" s="389"/>
      <c r="D73" s="366"/>
      <c r="E73" s="374"/>
      <c r="F73" s="374"/>
      <c r="G73" s="374"/>
      <c r="H73" s="374"/>
      <c r="I73" s="371"/>
      <c r="J73" s="371"/>
      <c r="K73" s="371"/>
      <c r="L73" s="371"/>
      <c r="M73" s="371"/>
      <c r="N73" s="371"/>
      <c r="O73" s="371"/>
      <c r="P73" s="369"/>
      <c r="Q73" s="353"/>
      <c r="R73" s="356"/>
      <c r="S73" s="353"/>
      <c r="T73" s="80" t="s">
        <v>200</v>
      </c>
      <c r="U73" s="81" t="s">
        <v>210</v>
      </c>
      <c r="V73" s="1"/>
    </row>
    <row r="74" spans="1:22" ht="21" customHeight="1">
      <c r="A74" s="384"/>
      <c r="B74" s="381"/>
      <c r="C74" s="389"/>
      <c r="D74" s="366"/>
      <c r="E74" s="374"/>
      <c r="F74" s="374"/>
      <c r="G74" s="374"/>
      <c r="H74" s="374"/>
      <c r="I74" s="371"/>
      <c r="J74" s="371"/>
      <c r="K74" s="371"/>
      <c r="L74" s="371"/>
      <c r="M74" s="371"/>
      <c r="N74" s="371"/>
      <c r="O74" s="371"/>
      <c r="P74" s="369"/>
      <c r="Q74" s="353"/>
      <c r="R74" s="356"/>
      <c r="S74" s="353"/>
      <c r="T74" s="80" t="s">
        <v>201</v>
      </c>
      <c r="U74" s="81" t="s">
        <v>211</v>
      </c>
      <c r="V74" s="1"/>
    </row>
    <row r="75" spans="1:22" ht="21" customHeight="1">
      <c r="A75" s="384"/>
      <c r="B75" s="381"/>
      <c r="C75" s="389"/>
      <c r="D75" s="366"/>
      <c r="E75" s="374"/>
      <c r="F75" s="374"/>
      <c r="G75" s="374"/>
      <c r="H75" s="374"/>
      <c r="I75" s="371"/>
      <c r="J75" s="371"/>
      <c r="K75" s="371"/>
      <c r="L75" s="371"/>
      <c r="M75" s="371"/>
      <c r="N75" s="371"/>
      <c r="O75" s="371"/>
      <c r="P75" s="369"/>
      <c r="Q75" s="353"/>
      <c r="R75" s="356"/>
      <c r="S75" s="353"/>
      <c r="T75" s="80" t="s">
        <v>202</v>
      </c>
      <c r="U75" s="81" t="s">
        <v>212</v>
      </c>
      <c r="V75" s="1"/>
    </row>
    <row r="76" spans="1:22" ht="21" customHeight="1">
      <c r="A76" s="384"/>
      <c r="B76" s="381"/>
      <c r="C76" s="389"/>
      <c r="D76" s="366"/>
      <c r="E76" s="380"/>
      <c r="F76" s="380"/>
      <c r="G76" s="380"/>
      <c r="H76" s="380"/>
      <c r="I76" s="378"/>
      <c r="J76" s="378"/>
      <c r="K76" s="378"/>
      <c r="L76" s="378"/>
      <c r="M76" s="378"/>
      <c r="N76" s="378"/>
      <c r="O76" s="378"/>
      <c r="P76" s="369"/>
      <c r="Q76" s="358"/>
      <c r="R76" s="356"/>
      <c r="S76" s="358"/>
      <c r="T76" s="80" t="s">
        <v>203</v>
      </c>
      <c r="U76" s="81" t="s">
        <v>13</v>
      </c>
      <c r="V76" s="1"/>
    </row>
    <row r="77" spans="1:22" ht="21" customHeight="1">
      <c r="A77" s="383" t="s">
        <v>6</v>
      </c>
      <c r="B77" s="381"/>
      <c r="C77" s="389"/>
      <c r="D77" s="366"/>
      <c r="E77" s="370"/>
      <c r="F77" s="370"/>
      <c r="G77" s="370"/>
      <c r="H77" s="370"/>
      <c r="I77" s="373"/>
      <c r="J77" s="373"/>
      <c r="K77" s="373"/>
      <c r="L77" s="373"/>
      <c r="M77" s="373"/>
      <c r="N77" s="373"/>
      <c r="O77" s="373"/>
      <c r="P77" s="368">
        <f>SUM(I77:O77)</f>
        <v>0</v>
      </c>
      <c r="Q77" s="352">
        <v>25.95</v>
      </c>
      <c r="R77" s="355">
        <v>0.8</v>
      </c>
      <c r="S77" s="352">
        <f>P77*Q77*(1-R77)</f>
        <v>0</v>
      </c>
      <c r="T77" s="80" t="s">
        <v>204</v>
      </c>
      <c r="U77" s="81" t="s">
        <v>12</v>
      </c>
      <c r="V77" s="1"/>
    </row>
    <row r="78" spans="1:22" ht="21" customHeight="1">
      <c r="A78" s="384"/>
      <c r="B78" s="381"/>
      <c r="C78" s="389"/>
      <c r="D78" s="366"/>
      <c r="E78" s="371"/>
      <c r="F78" s="371"/>
      <c r="G78" s="371"/>
      <c r="H78" s="371"/>
      <c r="I78" s="374"/>
      <c r="J78" s="374"/>
      <c r="K78" s="374"/>
      <c r="L78" s="374"/>
      <c r="M78" s="374"/>
      <c r="N78" s="374"/>
      <c r="O78" s="374"/>
      <c r="P78" s="381"/>
      <c r="Q78" s="353"/>
      <c r="R78" s="360"/>
      <c r="S78" s="353"/>
      <c r="T78" s="80" t="s">
        <v>205</v>
      </c>
      <c r="U78" s="81" t="s">
        <v>11</v>
      </c>
      <c r="V78" s="1"/>
    </row>
    <row r="79" spans="1:22" ht="21" customHeight="1">
      <c r="A79" s="384"/>
      <c r="B79" s="381"/>
      <c r="C79" s="389"/>
      <c r="D79" s="366"/>
      <c r="E79" s="371"/>
      <c r="F79" s="371"/>
      <c r="G79" s="371"/>
      <c r="H79" s="371"/>
      <c r="I79" s="374"/>
      <c r="J79" s="374"/>
      <c r="K79" s="374"/>
      <c r="L79" s="374"/>
      <c r="M79" s="374"/>
      <c r="N79" s="374"/>
      <c r="O79" s="374"/>
      <c r="P79" s="381"/>
      <c r="Q79" s="353"/>
      <c r="R79" s="360"/>
      <c r="S79" s="353"/>
      <c r="T79" s="80" t="s">
        <v>206</v>
      </c>
      <c r="U79" s="81" t="s">
        <v>10</v>
      </c>
      <c r="V79" s="1"/>
    </row>
    <row r="80" spans="1:22" ht="21" customHeight="1">
      <c r="A80" s="384"/>
      <c r="B80" s="381"/>
      <c r="C80" s="389"/>
      <c r="D80" s="366"/>
      <c r="E80" s="371"/>
      <c r="F80" s="371"/>
      <c r="G80" s="371"/>
      <c r="H80" s="371"/>
      <c r="I80" s="374"/>
      <c r="J80" s="374"/>
      <c r="K80" s="374"/>
      <c r="L80" s="374"/>
      <c r="M80" s="374"/>
      <c r="N80" s="374"/>
      <c r="O80" s="374"/>
      <c r="P80" s="381"/>
      <c r="Q80" s="353"/>
      <c r="R80" s="360"/>
      <c r="S80" s="353"/>
      <c r="T80" s="80" t="s">
        <v>207</v>
      </c>
      <c r="U80" s="81" t="s">
        <v>56</v>
      </c>
      <c r="V80" s="1"/>
    </row>
    <row r="81" spans="1:22" ht="21" customHeight="1">
      <c r="A81" s="384"/>
      <c r="B81" s="381"/>
      <c r="C81" s="389"/>
      <c r="D81" s="366"/>
      <c r="E81" s="371"/>
      <c r="F81" s="371"/>
      <c r="G81" s="371"/>
      <c r="H81" s="371"/>
      <c r="I81" s="374"/>
      <c r="J81" s="374"/>
      <c r="K81" s="374"/>
      <c r="L81" s="374"/>
      <c r="M81" s="374"/>
      <c r="N81" s="374"/>
      <c r="O81" s="374"/>
      <c r="P81" s="381"/>
      <c r="Q81" s="353"/>
      <c r="R81" s="360"/>
      <c r="S81" s="353"/>
      <c r="T81" s="80" t="s">
        <v>208</v>
      </c>
      <c r="U81" s="81" t="s">
        <v>8</v>
      </c>
      <c r="V81" s="1"/>
    </row>
    <row r="82" spans="1:22" ht="21" customHeight="1" thickBot="1">
      <c r="A82" s="385"/>
      <c r="B82" s="382"/>
      <c r="C82" s="390"/>
      <c r="D82" s="367"/>
      <c r="E82" s="372"/>
      <c r="F82" s="372"/>
      <c r="G82" s="372"/>
      <c r="H82" s="372"/>
      <c r="I82" s="375"/>
      <c r="J82" s="375"/>
      <c r="K82" s="375"/>
      <c r="L82" s="375"/>
      <c r="M82" s="375"/>
      <c r="N82" s="375"/>
      <c r="O82" s="375"/>
      <c r="P82" s="382"/>
      <c r="Q82" s="354"/>
      <c r="R82" s="361"/>
      <c r="S82" s="354"/>
      <c r="T82" s="82" t="s">
        <v>209</v>
      </c>
      <c r="U82" s="83" t="s">
        <v>24</v>
      </c>
      <c r="V82" s="1"/>
    </row>
    <row r="83" spans="1:22" ht="22.5" customHeight="1" thickBot="1">
      <c r="A83" s="86"/>
      <c r="B83" s="86"/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156">
        <f>SUM(P17:P82)</f>
        <v>1798</v>
      </c>
      <c r="Q83" s="103"/>
      <c r="R83" s="152"/>
      <c r="S83" s="157">
        <f>SUM(S17:S82)</f>
        <v>9071.2199999999975</v>
      </c>
      <c r="T83" s="87"/>
      <c r="U83" s="87"/>
      <c r="V83" s="1"/>
    </row>
  </sheetData>
  <mergeCells count="233">
    <mergeCell ref="A77:A82"/>
    <mergeCell ref="E77:E82"/>
    <mergeCell ref="F77:F82"/>
    <mergeCell ref="G77:G82"/>
    <mergeCell ref="H77:H82"/>
    <mergeCell ref="I77:I82"/>
    <mergeCell ref="J77:J82"/>
    <mergeCell ref="K77:K82"/>
    <mergeCell ref="L77:L82"/>
    <mergeCell ref="F61:F65"/>
    <mergeCell ref="C72:C82"/>
    <mergeCell ref="N61:N65"/>
    <mergeCell ref="O61:O65"/>
    <mergeCell ref="I61:I65"/>
    <mergeCell ref="M77:M82"/>
    <mergeCell ref="N77:N82"/>
    <mergeCell ref="O77:O82"/>
    <mergeCell ref="J72:J76"/>
    <mergeCell ref="K72:K76"/>
    <mergeCell ref="L72:L76"/>
    <mergeCell ref="M72:M76"/>
    <mergeCell ref="N72:N76"/>
    <mergeCell ref="O72:O76"/>
    <mergeCell ref="C39:C49"/>
    <mergeCell ref="B72:B82"/>
    <mergeCell ref="P50:P54"/>
    <mergeCell ref="A55:A60"/>
    <mergeCell ref="E55:E60"/>
    <mergeCell ref="F55:F60"/>
    <mergeCell ref="G55:G60"/>
    <mergeCell ref="H55:H60"/>
    <mergeCell ref="I55:I60"/>
    <mergeCell ref="J55:J60"/>
    <mergeCell ref="K55:K60"/>
    <mergeCell ref="L55:L60"/>
    <mergeCell ref="M55:M60"/>
    <mergeCell ref="N55:N60"/>
    <mergeCell ref="O55:O60"/>
    <mergeCell ref="P55:P60"/>
    <mergeCell ref="J50:J54"/>
    <mergeCell ref="K50:K54"/>
    <mergeCell ref="L50:L54"/>
    <mergeCell ref="M50:M54"/>
    <mergeCell ref="N50:N54"/>
    <mergeCell ref="O50:O54"/>
    <mergeCell ref="B50:B60"/>
    <mergeCell ref="C50:C60"/>
    <mergeCell ref="P17:P21"/>
    <mergeCell ref="P39:P43"/>
    <mergeCell ref="A44:A49"/>
    <mergeCell ref="E44:E49"/>
    <mergeCell ref="F44:F49"/>
    <mergeCell ref="G44:G49"/>
    <mergeCell ref="H44:H49"/>
    <mergeCell ref="I44:I49"/>
    <mergeCell ref="J44:J49"/>
    <mergeCell ref="K44:K49"/>
    <mergeCell ref="L44:L49"/>
    <mergeCell ref="M44:M49"/>
    <mergeCell ref="N44:N49"/>
    <mergeCell ref="O44:O49"/>
    <mergeCell ref="P44:P49"/>
    <mergeCell ref="A39:A43"/>
    <mergeCell ref="I39:I43"/>
    <mergeCell ref="J39:J43"/>
    <mergeCell ref="K39:K43"/>
    <mergeCell ref="L39:L43"/>
    <mergeCell ref="M39:M43"/>
    <mergeCell ref="N39:N43"/>
    <mergeCell ref="O39:O43"/>
    <mergeCell ref="B39:B49"/>
    <mergeCell ref="A33:A38"/>
    <mergeCell ref="E33:E38"/>
    <mergeCell ref="F33:F38"/>
    <mergeCell ref="G33:G38"/>
    <mergeCell ref="H33:H38"/>
    <mergeCell ref="I33:I38"/>
    <mergeCell ref="J33:J38"/>
    <mergeCell ref="K33:K38"/>
    <mergeCell ref="L33:L38"/>
    <mergeCell ref="Q17:Q21"/>
    <mergeCell ref="E17:E21"/>
    <mergeCell ref="P22:P27"/>
    <mergeCell ref="B17:B27"/>
    <mergeCell ref="C17:C27"/>
    <mergeCell ref="D17:D27"/>
    <mergeCell ref="A17:A21"/>
    <mergeCell ref="M28:M32"/>
    <mergeCell ref="N28:N32"/>
    <mergeCell ref="O28:O32"/>
    <mergeCell ref="P28:P32"/>
    <mergeCell ref="A22:A27"/>
    <mergeCell ref="E22:E27"/>
    <mergeCell ref="F22:F27"/>
    <mergeCell ref="G22:G27"/>
    <mergeCell ref="H22:H27"/>
    <mergeCell ref="I22:I27"/>
    <mergeCell ref="J22:J27"/>
    <mergeCell ref="K22:K27"/>
    <mergeCell ref="L22:L27"/>
    <mergeCell ref="F17:F21"/>
    <mergeCell ref="G17:G21"/>
    <mergeCell ref="H17:H21"/>
    <mergeCell ref="M22:M27"/>
    <mergeCell ref="T14:U14"/>
    <mergeCell ref="T15:T16"/>
    <mergeCell ref="U15:U16"/>
    <mergeCell ref="N22:N27"/>
    <mergeCell ref="O22:O27"/>
    <mergeCell ref="M33:M38"/>
    <mergeCell ref="C28:C38"/>
    <mergeCell ref="D28:D38"/>
    <mergeCell ref="J17:J21"/>
    <mergeCell ref="K17:K21"/>
    <mergeCell ref="L17:L21"/>
    <mergeCell ref="M17:M21"/>
    <mergeCell ref="I28:I32"/>
    <mergeCell ref="J28:J32"/>
    <mergeCell ref="K28:K32"/>
    <mergeCell ref="L28:L32"/>
    <mergeCell ref="A14:D14"/>
    <mergeCell ref="A15:A16"/>
    <mergeCell ref="C15:C16"/>
    <mergeCell ref="D15:D16"/>
    <mergeCell ref="E15:E16"/>
    <mergeCell ref="K15:K16"/>
    <mergeCell ref="L15:L16"/>
    <mergeCell ref="M15:M16"/>
    <mergeCell ref="Q15:Q16"/>
    <mergeCell ref="O15:O16"/>
    <mergeCell ref="N17:N21"/>
    <mergeCell ref="O17:O21"/>
    <mergeCell ref="A72:A76"/>
    <mergeCell ref="E72:E76"/>
    <mergeCell ref="F72:F76"/>
    <mergeCell ref="G72:G76"/>
    <mergeCell ref="H72:H76"/>
    <mergeCell ref="I72:I76"/>
    <mergeCell ref="D50:D60"/>
    <mergeCell ref="A50:A54"/>
    <mergeCell ref="E50:E54"/>
    <mergeCell ref="F50:F54"/>
    <mergeCell ref="G50:G54"/>
    <mergeCell ref="H50:H54"/>
    <mergeCell ref="I50:I54"/>
    <mergeCell ref="B61:B71"/>
    <mergeCell ref="C61:C71"/>
    <mergeCell ref="D61:D71"/>
    <mergeCell ref="A61:A65"/>
    <mergeCell ref="E61:E65"/>
    <mergeCell ref="D39:D49"/>
    <mergeCell ref="E39:E43"/>
    <mergeCell ref="A66:A71"/>
    <mergeCell ref="E66:E71"/>
    <mergeCell ref="F66:F71"/>
    <mergeCell ref="N15:N16"/>
    <mergeCell ref="P15:P16"/>
    <mergeCell ref="F39:F43"/>
    <mergeCell ref="G39:G43"/>
    <mergeCell ref="H39:H43"/>
    <mergeCell ref="N33:N38"/>
    <mergeCell ref="O33:O38"/>
    <mergeCell ref="B28:B38"/>
    <mergeCell ref="B15:B16"/>
    <mergeCell ref="F15:F16"/>
    <mergeCell ref="G15:G16"/>
    <mergeCell ref="H15:H16"/>
    <mergeCell ref="I15:I16"/>
    <mergeCell ref="J15:J16"/>
    <mergeCell ref="I17:I21"/>
    <mergeCell ref="P33:P38"/>
    <mergeCell ref="A28:A32"/>
    <mergeCell ref="E28:E32"/>
    <mergeCell ref="F28:F32"/>
    <mergeCell ref="G28:G32"/>
    <mergeCell ref="H28:H32"/>
    <mergeCell ref="Q77:Q82"/>
    <mergeCell ref="Q72:Q76"/>
    <mergeCell ref="Q66:Q71"/>
    <mergeCell ref="Q61:Q65"/>
    <mergeCell ref="D72:D82"/>
    <mergeCell ref="P61:P65"/>
    <mergeCell ref="G66:G71"/>
    <mergeCell ref="H66:H71"/>
    <mergeCell ref="I66:I71"/>
    <mergeCell ref="J66:J71"/>
    <mergeCell ref="K66:K71"/>
    <mergeCell ref="L66:L71"/>
    <mergeCell ref="M66:M71"/>
    <mergeCell ref="N66:N71"/>
    <mergeCell ref="O66:O71"/>
    <mergeCell ref="P66:P71"/>
    <mergeCell ref="J61:J65"/>
    <mergeCell ref="K61:K65"/>
    <mergeCell ref="L61:L65"/>
    <mergeCell ref="M61:M65"/>
    <mergeCell ref="G61:G65"/>
    <mergeCell ref="H61:H65"/>
    <mergeCell ref="P72:P76"/>
    <mergeCell ref="P77:P82"/>
    <mergeCell ref="Q55:Q60"/>
    <mergeCell ref="Q50:Q54"/>
    <mergeCell ref="Q44:Q49"/>
    <mergeCell ref="Q39:Q43"/>
    <mergeCell ref="Q33:Q38"/>
    <mergeCell ref="Q28:Q32"/>
    <mergeCell ref="Q22:Q27"/>
    <mergeCell ref="R15:R16"/>
    <mergeCell ref="S15:S16"/>
    <mergeCell ref="R17:R21"/>
    <mergeCell ref="S17:S21"/>
    <mergeCell ref="R22:R27"/>
    <mergeCell ref="S22:S27"/>
    <mergeCell ref="R28:R32"/>
    <mergeCell ref="S28:S32"/>
    <mergeCell ref="R33:R38"/>
    <mergeCell ref="S33:S38"/>
    <mergeCell ref="R39:R43"/>
    <mergeCell ref="S39:S43"/>
    <mergeCell ref="R44:R49"/>
    <mergeCell ref="S44:S49"/>
    <mergeCell ref="R50:R54"/>
    <mergeCell ref="S50:S54"/>
    <mergeCell ref="R55:R60"/>
    <mergeCell ref="S55:S60"/>
    <mergeCell ref="R61:R65"/>
    <mergeCell ref="S61:S65"/>
    <mergeCell ref="R66:R71"/>
    <mergeCell ref="S66:S71"/>
    <mergeCell ref="R72:R76"/>
    <mergeCell ref="S72:S76"/>
    <mergeCell ref="R77:R82"/>
    <mergeCell ref="S77:S82"/>
  </mergeCells>
  <pageMargins left="0.23622047244094491" right="0.23622047244094491" top="0" bottom="0" header="0" footer="0"/>
  <pageSetup paperSize="8" scale="44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pageSetUpPr fitToPage="1"/>
  </sheetPr>
  <dimension ref="A1:V116"/>
  <sheetViews>
    <sheetView showGridLines="0" zoomScale="50" zoomScaleNormal="50" zoomScalePageLayoutView="70" workbookViewId="0">
      <pane ySplit="1" topLeftCell="A2" activePane="bottomLeft" state="frozen"/>
      <selection pane="bottomLeft" activeCell="B2" sqref="B2:D7"/>
    </sheetView>
  </sheetViews>
  <sheetFormatPr defaultColWidth="11.42578125" defaultRowHeight="15.75"/>
  <cols>
    <col min="1" max="4" width="31.42578125" style="10" customWidth="1"/>
    <col min="5" max="15" width="8.42578125" style="10" customWidth="1"/>
    <col min="16" max="16" width="17.28515625" style="10" customWidth="1"/>
    <col min="17" max="17" width="17.28515625" style="109" customWidth="1"/>
    <col min="18" max="18" width="20.5703125" style="144" customWidth="1"/>
    <col min="19" max="19" width="23.42578125" style="109" customWidth="1"/>
    <col min="20" max="20" width="19.5703125" style="104" customWidth="1"/>
    <col min="21" max="21" width="35.7109375" style="109" customWidth="1"/>
    <col min="22" max="22" width="24.28515625" style="11" customWidth="1"/>
    <col min="23" max="23" width="10" style="10" customWidth="1"/>
    <col min="24" max="26" width="11.42578125" style="10" customWidth="1"/>
    <col min="27" max="16384" width="11.42578125" style="10"/>
  </cols>
  <sheetData>
    <row r="1" spans="1:21" s="38" customFormat="1" ht="19.5" customHeight="1">
      <c r="A1" s="37"/>
      <c r="C1" s="39"/>
      <c r="O1" s="40"/>
      <c r="R1" s="141"/>
    </row>
    <row r="2" spans="1:21" s="38" customFormat="1" ht="19.5" customHeight="1">
      <c r="A2" s="37"/>
      <c r="B2" s="97"/>
      <c r="C2" s="41"/>
      <c r="D2" s="40"/>
      <c r="O2" s="42"/>
      <c r="R2" s="141"/>
    </row>
    <row r="3" spans="1:21" s="38" customFormat="1" ht="19.5" customHeight="1">
      <c r="A3" s="37"/>
      <c r="B3" s="40"/>
      <c r="C3" s="41"/>
      <c r="D3" s="97"/>
      <c r="O3" s="42"/>
      <c r="R3" s="141"/>
    </row>
    <row r="4" spans="1:21" s="38" customFormat="1" ht="19.5" customHeight="1">
      <c r="A4" s="37"/>
      <c r="B4" s="40"/>
      <c r="C4" s="41"/>
      <c r="D4" s="40"/>
      <c r="O4" s="42"/>
      <c r="R4" s="141"/>
    </row>
    <row r="5" spans="1:21" s="38" customFormat="1" ht="19.5" customHeight="1">
      <c r="A5" s="37"/>
      <c r="B5" s="40"/>
      <c r="C5" s="43"/>
      <c r="D5" s="40"/>
      <c r="E5" s="33"/>
      <c r="R5" s="141"/>
    </row>
    <row r="6" spans="1:21" s="38" customFormat="1" ht="19.5" customHeight="1">
      <c r="A6" s="37"/>
      <c r="B6" s="40"/>
      <c r="C6" s="41"/>
      <c r="D6" s="40"/>
      <c r="R6" s="141"/>
    </row>
    <row r="7" spans="1:21" s="38" customFormat="1" ht="19.5" customHeight="1">
      <c r="A7" s="37"/>
      <c r="B7" s="40"/>
      <c r="C7" s="41"/>
      <c r="D7" s="40"/>
      <c r="O7" s="41"/>
      <c r="R7" s="141"/>
    </row>
    <row r="8" spans="1:21" s="38" customFormat="1" ht="19.5" customHeight="1">
      <c r="A8" s="37"/>
      <c r="B8" s="44"/>
      <c r="C8" s="44"/>
      <c r="D8" s="44"/>
      <c r="E8" s="44"/>
      <c r="F8" s="44"/>
      <c r="G8" s="39"/>
      <c r="H8" s="39"/>
      <c r="R8" s="141"/>
    </row>
    <row r="9" spans="1:21" s="38" customFormat="1" ht="19.5" customHeight="1">
      <c r="A9" s="45"/>
      <c r="B9" s="44"/>
      <c r="C9" s="46"/>
      <c r="D9" s="35"/>
      <c r="E9" s="35"/>
      <c r="F9" s="44"/>
      <c r="Q9" s="106"/>
      <c r="R9" s="150"/>
      <c r="S9" s="106"/>
      <c r="T9" s="99"/>
      <c r="U9" s="106"/>
    </row>
    <row r="10" spans="1:21" s="38" customFormat="1" ht="19.5" customHeight="1">
      <c r="A10" s="45"/>
      <c r="B10" s="44"/>
      <c r="C10" s="46"/>
      <c r="D10" s="35"/>
      <c r="E10" s="35"/>
      <c r="F10" s="44"/>
      <c r="Q10" s="106"/>
      <c r="R10" s="150"/>
      <c r="S10" s="106"/>
      <c r="T10" s="99"/>
      <c r="U10" s="106"/>
    </row>
    <row r="11" spans="1:21" s="38" customFormat="1" ht="19.5" customHeight="1">
      <c r="A11" s="45"/>
      <c r="B11" s="44"/>
      <c r="C11" s="46"/>
      <c r="D11" s="35"/>
      <c r="E11" s="35"/>
      <c r="F11" s="44"/>
      <c r="Q11" s="106"/>
      <c r="R11" s="150"/>
      <c r="S11" s="106"/>
      <c r="T11" s="99"/>
      <c r="U11" s="106"/>
    </row>
    <row r="12" spans="1:21" s="38" customFormat="1" ht="19.5" customHeight="1">
      <c r="A12" s="45"/>
      <c r="B12" s="44"/>
      <c r="C12" s="44"/>
      <c r="D12" s="36"/>
      <c r="E12" s="35"/>
      <c r="F12" s="44"/>
      <c r="Q12" s="106"/>
      <c r="R12" s="150"/>
      <c r="S12" s="106"/>
      <c r="T12" s="99"/>
      <c r="U12" s="106"/>
    </row>
    <row r="13" spans="1:21" s="49" customFormat="1" ht="19.5" customHeight="1" thickBot="1">
      <c r="A13" s="47"/>
      <c r="B13" s="44"/>
      <c r="C13" s="46"/>
      <c r="D13" s="48"/>
      <c r="E13" s="48"/>
      <c r="F13" s="48"/>
      <c r="Q13" s="107"/>
      <c r="R13" s="151"/>
      <c r="S13" s="107"/>
      <c r="T13" s="101"/>
      <c r="U13" s="108"/>
    </row>
    <row r="14" spans="1:21" s="1" customFormat="1" ht="22.5" customHeight="1">
      <c r="A14" s="395" t="s">
        <v>77</v>
      </c>
      <c r="B14" s="391"/>
      <c r="C14" s="391"/>
      <c r="D14" s="391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43"/>
      <c r="S14" s="127"/>
      <c r="T14" s="391"/>
      <c r="U14" s="392"/>
    </row>
    <row r="15" spans="1:21" s="50" customFormat="1" ht="11.25" customHeight="1">
      <c r="A15" s="338" t="s">
        <v>21</v>
      </c>
      <c r="B15" s="327" t="s">
        <v>91</v>
      </c>
      <c r="C15" s="327" t="s">
        <v>22</v>
      </c>
      <c r="D15" s="327" t="s">
        <v>23</v>
      </c>
      <c r="E15" s="327">
        <v>4</v>
      </c>
      <c r="F15" s="327" t="s">
        <v>16</v>
      </c>
      <c r="G15" s="327" t="s">
        <v>15</v>
      </c>
      <c r="H15" s="327" t="s">
        <v>14</v>
      </c>
      <c r="I15" s="327" t="s">
        <v>13</v>
      </c>
      <c r="J15" s="327" t="s">
        <v>12</v>
      </c>
      <c r="K15" s="327" t="s">
        <v>11</v>
      </c>
      <c r="L15" s="327" t="s">
        <v>10</v>
      </c>
      <c r="M15" s="327" t="s">
        <v>56</v>
      </c>
      <c r="N15" s="327" t="s">
        <v>8</v>
      </c>
      <c r="O15" s="327" t="s">
        <v>24</v>
      </c>
      <c r="P15" s="327" t="s">
        <v>7</v>
      </c>
      <c r="Q15" s="327" t="s">
        <v>995</v>
      </c>
      <c r="R15" s="362" t="s">
        <v>994</v>
      </c>
      <c r="S15" s="327" t="s">
        <v>7</v>
      </c>
      <c r="T15" s="327" t="s">
        <v>115</v>
      </c>
      <c r="U15" s="313" t="s">
        <v>116</v>
      </c>
    </row>
    <row r="16" spans="1:21" s="31" customFormat="1" ht="11.25" customHeight="1" thickBot="1">
      <c r="A16" s="396"/>
      <c r="B16" s="387"/>
      <c r="C16" s="393"/>
      <c r="D16" s="386"/>
      <c r="E16" s="386"/>
      <c r="F16" s="386"/>
      <c r="G16" s="386"/>
      <c r="H16" s="386"/>
      <c r="I16" s="386"/>
      <c r="J16" s="386"/>
      <c r="K16" s="386"/>
      <c r="L16" s="386"/>
      <c r="M16" s="386"/>
      <c r="N16" s="386"/>
      <c r="O16" s="386"/>
      <c r="P16" s="386"/>
      <c r="Q16" s="386"/>
      <c r="R16" s="363"/>
      <c r="S16" s="386"/>
      <c r="T16" s="393"/>
      <c r="U16" s="394"/>
    </row>
    <row r="17" spans="1:22" ht="20.25" customHeight="1">
      <c r="A17" s="383" t="s">
        <v>776</v>
      </c>
      <c r="B17" s="368" t="s">
        <v>101</v>
      </c>
      <c r="C17" s="388"/>
      <c r="D17" s="365" t="s">
        <v>122</v>
      </c>
      <c r="E17" s="373">
        <v>144</v>
      </c>
      <c r="F17" s="373">
        <v>348</v>
      </c>
      <c r="G17" s="373">
        <v>375</v>
      </c>
      <c r="H17" s="373">
        <v>376</v>
      </c>
      <c r="I17" s="370"/>
      <c r="J17" s="370"/>
      <c r="K17" s="370"/>
      <c r="L17" s="370"/>
      <c r="M17" s="370"/>
      <c r="N17" s="370"/>
      <c r="O17" s="370"/>
      <c r="P17" s="368">
        <f>SUM(E17:O17)</f>
        <v>1243</v>
      </c>
      <c r="Q17" s="352">
        <v>16.95</v>
      </c>
      <c r="R17" s="399">
        <v>0.8</v>
      </c>
      <c r="S17" s="352">
        <f>P17*Q17*(1-R17)</f>
        <v>4213.7699999999986</v>
      </c>
      <c r="T17" s="60" t="s">
        <v>213</v>
      </c>
      <c r="U17" s="27">
        <v>4</v>
      </c>
      <c r="V17" s="10"/>
    </row>
    <row r="18" spans="1:22" ht="20.25" customHeight="1">
      <c r="A18" s="384"/>
      <c r="B18" s="381"/>
      <c r="C18" s="389"/>
      <c r="D18" s="366"/>
      <c r="E18" s="369"/>
      <c r="F18" s="369"/>
      <c r="G18" s="369"/>
      <c r="H18" s="369"/>
      <c r="I18" s="401"/>
      <c r="J18" s="401"/>
      <c r="K18" s="401"/>
      <c r="L18" s="401"/>
      <c r="M18" s="401"/>
      <c r="N18" s="401"/>
      <c r="O18" s="401"/>
      <c r="P18" s="369"/>
      <c r="Q18" s="397"/>
      <c r="R18" s="360"/>
      <c r="S18" s="397"/>
      <c r="T18" s="60" t="s">
        <v>214</v>
      </c>
      <c r="U18" s="27" t="s">
        <v>210</v>
      </c>
      <c r="V18" s="10"/>
    </row>
    <row r="19" spans="1:22" ht="20.25" customHeight="1">
      <c r="A19" s="384"/>
      <c r="B19" s="381"/>
      <c r="C19" s="389"/>
      <c r="D19" s="366"/>
      <c r="E19" s="369"/>
      <c r="F19" s="369"/>
      <c r="G19" s="369"/>
      <c r="H19" s="369"/>
      <c r="I19" s="401"/>
      <c r="J19" s="401"/>
      <c r="K19" s="401"/>
      <c r="L19" s="401"/>
      <c r="M19" s="401"/>
      <c r="N19" s="401"/>
      <c r="O19" s="401"/>
      <c r="P19" s="369"/>
      <c r="Q19" s="397"/>
      <c r="R19" s="360"/>
      <c r="S19" s="397"/>
      <c r="T19" s="60" t="s">
        <v>215</v>
      </c>
      <c r="U19" s="27" t="s">
        <v>211</v>
      </c>
      <c r="V19" s="10"/>
    </row>
    <row r="20" spans="1:22" ht="20.25" customHeight="1">
      <c r="A20" s="384"/>
      <c r="B20" s="381"/>
      <c r="C20" s="389"/>
      <c r="D20" s="366"/>
      <c r="E20" s="369"/>
      <c r="F20" s="369"/>
      <c r="G20" s="369"/>
      <c r="H20" s="369"/>
      <c r="I20" s="401"/>
      <c r="J20" s="401"/>
      <c r="K20" s="401"/>
      <c r="L20" s="401"/>
      <c r="M20" s="401"/>
      <c r="N20" s="401"/>
      <c r="O20" s="401"/>
      <c r="P20" s="369"/>
      <c r="Q20" s="397"/>
      <c r="R20" s="360"/>
      <c r="S20" s="397"/>
      <c r="T20" s="60" t="s">
        <v>216</v>
      </c>
      <c r="U20" s="27" t="s">
        <v>212</v>
      </c>
      <c r="V20" s="10"/>
    </row>
    <row r="21" spans="1:22" ht="20.25" customHeight="1">
      <c r="A21" s="384"/>
      <c r="B21" s="381"/>
      <c r="C21" s="389"/>
      <c r="D21" s="366"/>
      <c r="E21" s="369"/>
      <c r="F21" s="369"/>
      <c r="G21" s="369"/>
      <c r="H21" s="369"/>
      <c r="I21" s="401"/>
      <c r="J21" s="401"/>
      <c r="K21" s="401"/>
      <c r="L21" s="401"/>
      <c r="M21" s="401"/>
      <c r="N21" s="401"/>
      <c r="O21" s="401"/>
      <c r="P21" s="369"/>
      <c r="Q21" s="397"/>
      <c r="R21" s="400"/>
      <c r="S21" s="397"/>
      <c r="T21" s="60" t="s">
        <v>217</v>
      </c>
      <c r="U21" s="27" t="s">
        <v>13</v>
      </c>
      <c r="V21" s="10"/>
    </row>
    <row r="22" spans="1:22" ht="20.25" customHeight="1">
      <c r="A22" s="383" t="s">
        <v>25</v>
      </c>
      <c r="B22" s="381"/>
      <c r="C22" s="389"/>
      <c r="D22" s="366"/>
      <c r="E22" s="370"/>
      <c r="F22" s="370"/>
      <c r="G22" s="370"/>
      <c r="H22" s="370"/>
      <c r="I22" s="373">
        <v>86</v>
      </c>
      <c r="J22" s="373">
        <v>25</v>
      </c>
      <c r="K22" s="373">
        <v>134</v>
      </c>
      <c r="L22" s="373">
        <v>161</v>
      </c>
      <c r="M22" s="373"/>
      <c r="N22" s="373"/>
      <c r="O22" s="373"/>
      <c r="P22" s="368">
        <f>SUM(I22:O22)</f>
        <v>406</v>
      </c>
      <c r="Q22" s="352">
        <v>19.95</v>
      </c>
      <c r="R22" s="355">
        <v>0.8</v>
      </c>
      <c r="S22" s="352">
        <f>P22*Q22*(1-R22)</f>
        <v>1619.9399999999996</v>
      </c>
      <c r="T22" s="60" t="s">
        <v>218</v>
      </c>
      <c r="U22" s="27" t="s">
        <v>12</v>
      </c>
      <c r="V22" s="10"/>
    </row>
    <row r="23" spans="1:22" ht="20.25" customHeight="1">
      <c r="A23" s="384"/>
      <c r="B23" s="381"/>
      <c r="C23" s="389"/>
      <c r="D23" s="366"/>
      <c r="E23" s="401"/>
      <c r="F23" s="401"/>
      <c r="G23" s="401"/>
      <c r="H23" s="401"/>
      <c r="I23" s="369"/>
      <c r="J23" s="369"/>
      <c r="K23" s="369"/>
      <c r="L23" s="369"/>
      <c r="M23" s="369"/>
      <c r="N23" s="369"/>
      <c r="O23" s="369"/>
      <c r="P23" s="369"/>
      <c r="Q23" s="397"/>
      <c r="R23" s="356"/>
      <c r="S23" s="397"/>
      <c r="T23" s="60" t="s">
        <v>219</v>
      </c>
      <c r="U23" s="27" t="s">
        <v>11</v>
      </c>
      <c r="V23" s="10"/>
    </row>
    <row r="24" spans="1:22" ht="20.25" customHeight="1">
      <c r="A24" s="384"/>
      <c r="B24" s="381"/>
      <c r="C24" s="389"/>
      <c r="D24" s="366"/>
      <c r="E24" s="401"/>
      <c r="F24" s="401"/>
      <c r="G24" s="401"/>
      <c r="H24" s="401"/>
      <c r="I24" s="369"/>
      <c r="J24" s="369"/>
      <c r="K24" s="369"/>
      <c r="L24" s="369"/>
      <c r="M24" s="369"/>
      <c r="N24" s="369"/>
      <c r="O24" s="369"/>
      <c r="P24" s="369"/>
      <c r="Q24" s="397"/>
      <c r="R24" s="356"/>
      <c r="S24" s="397"/>
      <c r="T24" s="60" t="s">
        <v>220</v>
      </c>
      <c r="U24" s="27" t="s">
        <v>10</v>
      </c>
      <c r="V24" s="10"/>
    </row>
    <row r="25" spans="1:22" ht="20.25" customHeight="1">
      <c r="A25" s="384"/>
      <c r="B25" s="381"/>
      <c r="C25" s="389"/>
      <c r="D25" s="366"/>
      <c r="E25" s="401"/>
      <c r="F25" s="401"/>
      <c r="G25" s="401"/>
      <c r="H25" s="401"/>
      <c r="I25" s="369"/>
      <c r="J25" s="369"/>
      <c r="K25" s="369"/>
      <c r="L25" s="369"/>
      <c r="M25" s="369"/>
      <c r="N25" s="369"/>
      <c r="O25" s="369"/>
      <c r="P25" s="369"/>
      <c r="Q25" s="397"/>
      <c r="R25" s="356"/>
      <c r="S25" s="397"/>
      <c r="T25" s="60" t="s">
        <v>221</v>
      </c>
      <c r="U25" s="27" t="s">
        <v>56</v>
      </c>
      <c r="V25" s="10"/>
    </row>
    <row r="26" spans="1:22" ht="20.25" customHeight="1">
      <c r="A26" s="384"/>
      <c r="B26" s="381"/>
      <c r="C26" s="389"/>
      <c r="D26" s="366"/>
      <c r="E26" s="401"/>
      <c r="F26" s="401"/>
      <c r="G26" s="401"/>
      <c r="H26" s="401"/>
      <c r="I26" s="369"/>
      <c r="J26" s="369"/>
      <c r="K26" s="369"/>
      <c r="L26" s="369"/>
      <c r="M26" s="369"/>
      <c r="N26" s="369"/>
      <c r="O26" s="369"/>
      <c r="P26" s="369"/>
      <c r="Q26" s="397"/>
      <c r="R26" s="356"/>
      <c r="S26" s="397"/>
      <c r="T26" s="60" t="s">
        <v>222</v>
      </c>
      <c r="U26" s="27" t="s">
        <v>8</v>
      </c>
      <c r="V26" s="10"/>
    </row>
    <row r="27" spans="1:22" ht="20.25" customHeight="1" thickBot="1">
      <c r="A27" s="385"/>
      <c r="B27" s="382"/>
      <c r="C27" s="390"/>
      <c r="D27" s="367"/>
      <c r="E27" s="402"/>
      <c r="F27" s="402"/>
      <c r="G27" s="402"/>
      <c r="H27" s="402"/>
      <c r="I27" s="376"/>
      <c r="J27" s="376"/>
      <c r="K27" s="376"/>
      <c r="L27" s="376"/>
      <c r="M27" s="376"/>
      <c r="N27" s="376"/>
      <c r="O27" s="376"/>
      <c r="P27" s="376"/>
      <c r="Q27" s="398"/>
      <c r="R27" s="359"/>
      <c r="S27" s="398"/>
      <c r="T27" s="30" t="s">
        <v>223</v>
      </c>
      <c r="U27" s="28" t="s">
        <v>24</v>
      </c>
      <c r="V27" s="10"/>
    </row>
    <row r="28" spans="1:22" ht="20.25" customHeight="1">
      <c r="A28" s="383" t="s">
        <v>777</v>
      </c>
      <c r="B28" s="368" t="s">
        <v>102</v>
      </c>
      <c r="C28" s="368"/>
      <c r="D28" s="365" t="s">
        <v>122</v>
      </c>
      <c r="E28" s="373">
        <v>97</v>
      </c>
      <c r="F28" s="373">
        <v>147</v>
      </c>
      <c r="G28" s="373">
        <v>414</v>
      </c>
      <c r="H28" s="373">
        <v>106</v>
      </c>
      <c r="I28" s="370"/>
      <c r="J28" s="370"/>
      <c r="K28" s="370"/>
      <c r="L28" s="370"/>
      <c r="M28" s="370"/>
      <c r="N28" s="370"/>
      <c r="O28" s="370"/>
      <c r="P28" s="368">
        <f>SUM(E28:O28)</f>
        <v>764</v>
      </c>
      <c r="Q28" s="352">
        <v>16.95</v>
      </c>
      <c r="R28" s="399">
        <v>0.8</v>
      </c>
      <c r="S28" s="352">
        <f>P28*Q28*(1-R33)</f>
        <v>2589.9599999999991</v>
      </c>
      <c r="T28" s="60" t="s">
        <v>224</v>
      </c>
      <c r="U28" s="27">
        <v>4</v>
      </c>
      <c r="V28" s="10"/>
    </row>
    <row r="29" spans="1:22" ht="20.25" customHeight="1">
      <c r="A29" s="384"/>
      <c r="B29" s="381"/>
      <c r="C29" s="381"/>
      <c r="D29" s="366"/>
      <c r="E29" s="369"/>
      <c r="F29" s="369"/>
      <c r="G29" s="369"/>
      <c r="H29" s="369"/>
      <c r="I29" s="401"/>
      <c r="J29" s="401"/>
      <c r="K29" s="401"/>
      <c r="L29" s="401"/>
      <c r="M29" s="401"/>
      <c r="N29" s="401"/>
      <c r="O29" s="401"/>
      <c r="P29" s="369"/>
      <c r="Q29" s="397"/>
      <c r="R29" s="360"/>
      <c r="S29" s="397"/>
      <c r="T29" s="60" t="s">
        <v>225</v>
      </c>
      <c r="U29" s="27" t="s">
        <v>210</v>
      </c>
      <c r="V29" s="10"/>
    </row>
    <row r="30" spans="1:22" ht="20.25" customHeight="1">
      <c r="A30" s="384"/>
      <c r="B30" s="381"/>
      <c r="C30" s="381"/>
      <c r="D30" s="366"/>
      <c r="E30" s="369"/>
      <c r="F30" s="369"/>
      <c r="G30" s="369"/>
      <c r="H30" s="369"/>
      <c r="I30" s="401"/>
      <c r="J30" s="401"/>
      <c r="K30" s="401"/>
      <c r="L30" s="401"/>
      <c r="M30" s="401"/>
      <c r="N30" s="401"/>
      <c r="O30" s="401"/>
      <c r="P30" s="369"/>
      <c r="Q30" s="397"/>
      <c r="R30" s="360"/>
      <c r="S30" s="397"/>
      <c r="T30" s="60" t="s">
        <v>226</v>
      </c>
      <c r="U30" s="27" t="s">
        <v>211</v>
      </c>
      <c r="V30" s="10"/>
    </row>
    <row r="31" spans="1:22" ht="20.25" customHeight="1">
      <c r="A31" s="384"/>
      <c r="B31" s="381"/>
      <c r="C31" s="381"/>
      <c r="D31" s="366"/>
      <c r="E31" s="369"/>
      <c r="F31" s="369"/>
      <c r="G31" s="369"/>
      <c r="H31" s="369"/>
      <c r="I31" s="401"/>
      <c r="J31" s="401"/>
      <c r="K31" s="401"/>
      <c r="L31" s="401"/>
      <c r="M31" s="401"/>
      <c r="N31" s="401"/>
      <c r="O31" s="401"/>
      <c r="P31" s="369"/>
      <c r="Q31" s="397"/>
      <c r="R31" s="360"/>
      <c r="S31" s="397"/>
      <c r="T31" s="60" t="s">
        <v>227</v>
      </c>
      <c r="U31" s="27" t="s">
        <v>212</v>
      </c>
      <c r="V31" s="10"/>
    </row>
    <row r="32" spans="1:22" ht="20.25" customHeight="1">
      <c r="A32" s="384"/>
      <c r="B32" s="381"/>
      <c r="C32" s="381"/>
      <c r="D32" s="366"/>
      <c r="E32" s="369"/>
      <c r="F32" s="369"/>
      <c r="G32" s="369"/>
      <c r="H32" s="369"/>
      <c r="I32" s="401"/>
      <c r="J32" s="401"/>
      <c r="K32" s="401"/>
      <c r="L32" s="401"/>
      <c r="M32" s="401"/>
      <c r="N32" s="401"/>
      <c r="O32" s="401"/>
      <c r="P32" s="369"/>
      <c r="Q32" s="397"/>
      <c r="R32" s="400"/>
      <c r="S32" s="397"/>
      <c r="T32" s="60" t="s">
        <v>228</v>
      </c>
      <c r="U32" s="27" t="s">
        <v>13</v>
      </c>
      <c r="V32" s="10"/>
    </row>
    <row r="33" spans="1:22" ht="20.25" customHeight="1">
      <c r="A33" s="383" t="s">
        <v>26</v>
      </c>
      <c r="B33" s="381"/>
      <c r="C33" s="381"/>
      <c r="D33" s="366"/>
      <c r="E33" s="370"/>
      <c r="F33" s="370"/>
      <c r="G33" s="370"/>
      <c r="H33" s="370"/>
      <c r="I33" s="373">
        <v>6</v>
      </c>
      <c r="J33" s="373"/>
      <c r="K33" s="373"/>
      <c r="L33" s="373">
        <v>4</v>
      </c>
      <c r="M33" s="373">
        <v>6</v>
      </c>
      <c r="N33" s="373">
        <v>6</v>
      </c>
      <c r="O33" s="373"/>
      <c r="P33" s="368">
        <f>SUM(I33:O33)</f>
        <v>22</v>
      </c>
      <c r="Q33" s="352">
        <v>19.95</v>
      </c>
      <c r="R33" s="355">
        <v>0.8</v>
      </c>
      <c r="S33" s="352">
        <f>P33*Q33*(1-R33)</f>
        <v>87.779999999999973</v>
      </c>
      <c r="T33" s="60" t="s">
        <v>229</v>
      </c>
      <c r="U33" s="27" t="s">
        <v>12</v>
      </c>
      <c r="V33" s="10"/>
    </row>
    <row r="34" spans="1:22" ht="20.25" customHeight="1">
      <c r="A34" s="384"/>
      <c r="B34" s="381"/>
      <c r="C34" s="381"/>
      <c r="D34" s="366"/>
      <c r="E34" s="401"/>
      <c r="F34" s="401"/>
      <c r="G34" s="401"/>
      <c r="H34" s="401"/>
      <c r="I34" s="369"/>
      <c r="J34" s="369"/>
      <c r="K34" s="369"/>
      <c r="L34" s="369"/>
      <c r="M34" s="369"/>
      <c r="N34" s="369"/>
      <c r="O34" s="369"/>
      <c r="P34" s="369"/>
      <c r="Q34" s="397"/>
      <c r="R34" s="356"/>
      <c r="S34" s="397"/>
      <c r="T34" s="60" t="s">
        <v>230</v>
      </c>
      <c r="U34" s="27" t="s">
        <v>11</v>
      </c>
      <c r="V34" s="10"/>
    </row>
    <row r="35" spans="1:22" ht="20.25" customHeight="1">
      <c r="A35" s="384"/>
      <c r="B35" s="381"/>
      <c r="C35" s="381"/>
      <c r="D35" s="366"/>
      <c r="E35" s="401"/>
      <c r="F35" s="401"/>
      <c r="G35" s="401"/>
      <c r="H35" s="401"/>
      <c r="I35" s="369"/>
      <c r="J35" s="369"/>
      <c r="K35" s="369"/>
      <c r="L35" s="369"/>
      <c r="M35" s="369"/>
      <c r="N35" s="369"/>
      <c r="O35" s="369"/>
      <c r="P35" s="369"/>
      <c r="Q35" s="397"/>
      <c r="R35" s="356"/>
      <c r="S35" s="397"/>
      <c r="T35" s="60" t="s">
        <v>231</v>
      </c>
      <c r="U35" s="27" t="s">
        <v>10</v>
      </c>
      <c r="V35" s="10"/>
    </row>
    <row r="36" spans="1:22" ht="20.25" customHeight="1">
      <c r="A36" s="384"/>
      <c r="B36" s="381"/>
      <c r="C36" s="381"/>
      <c r="D36" s="366"/>
      <c r="E36" s="401"/>
      <c r="F36" s="401"/>
      <c r="G36" s="401"/>
      <c r="H36" s="401"/>
      <c r="I36" s="369"/>
      <c r="J36" s="369"/>
      <c r="K36" s="369"/>
      <c r="L36" s="369"/>
      <c r="M36" s="369"/>
      <c r="N36" s="369"/>
      <c r="O36" s="369"/>
      <c r="P36" s="369"/>
      <c r="Q36" s="397"/>
      <c r="R36" s="356"/>
      <c r="S36" s="397"/>
      <c r="T36" s="60" t="s">
        <v>232</v>
      </c>
      <c r="U36" s="27" t="s">
        <v>56</v>
      </c>
      <c r="V36" s="10"/>
    </row>
    <row r="37" spans="1:22" ht="20.25" customHeight="1">
      <c r="A37" s="384"/>
      <c r="B37" s="381"/>
      <c r="C37" s="381"/>
      <c r="D37" s="366"/>
      <c r="E37" s="401"/>
      <c r="F37" s="401"/>
      <c r="G37" s="401"/>
      <c r="H37" s="401"/>
      <c r="I37" s="369"/>
      <c r="J37" s="369"/>
      <c r="K37" s="369"/>
      <c r="L37" s="369"/>
      <c r="M37" s="369"/>
      <c r="N37" s="369"/>
      <c r="O37" s="369"/>
      <c r="P37" s="369"/>
      <c r="Q37" s="397"/>
      <c r="R37" s="356"/>
      <c r="S37" s="397"/>
      <c r="T37" s="60" t="s">
        <v>233</v>
      </c>
      <c r="U37" s="27" t="s">
        <v>8</v>
      </c>
      <c r="V37" s="10"/>
    </row>
    <row r="38" spans="1:22" ht="20.25" customHeight="1" thickBot="1">
      <c r="A38" s="385"/>
      <c r="B38" s="382"/>
      <c r="C38" s="382"/>
      <c r="D38" s="367"/>
      <c r="E38" s="402"/>
      <c r="F38" s="402"/>
      <c r="G38" s="402"/>
      <c r="H38" s="402"/>
      <c r="I38" s="376"/>
      <c r="J38" s="376"/>
      <c r="K38" s="376"/>
      <c r="L38" s="376"/>
      <c r="M38" s="376"/>
      <c r="N38" s="376"/>
      <c r="O38" s="376"/>
      <c r="P38" s="376"/>
      <c r="Q38" s="398"/>
      <c r="R38" s="359"/>
      <c r="S38" s="398"/>
      <c r="T38" s="30" t="s">
        <v>234</v>
      </c>
      <c r="U38" s="28" t="s">
        <v>24</v>
      </c>
      <c r="V38" s="10"/>
    </row>
    <row r="39" spans="1:22" ht="20.25" customHeight="1">
      <c r="A39" s="383" t="s">
        <v>778</v>
      </c>
      <c r="B39" s="368" t="s">
        <v>100</v>
      </c>
      <c r="C39" s="368"/>
      <c r="D39" s="365" t="s">
        <v>122</v>
      </c>
      <c r="E39" s="373"/>
      <c r="F39" s="373"/>
      <c r="G39" s="373"/>
      <c r="H39" s="373"/>
      <c r="I39" s="370"/>
      <c r="J39" s="370"/>
      <c r="K39" s="370"/>
      <c r="L39" s="370"/>
      <c r="M39" s="370"/>
      <c r="N39" s="370"/>
      <c r="O39" s="370"/>
      <c r="P39" s="368">
        <f>SUM(E39:O43)</f>
        <v>0</v>
      </c>
      <c r="Q39" s="352">
        <v>16.95</v>
      </c>
      <c r="R39" s="399">
        <v>0.8</v>
      </c>
      <c r="S39" s="352">
        <f>P39*Q39*(1-R44)</f>
        <v>0</v>
      </c>
      <c r="T39" s="60" t="s">
        <v>235</v>
      </c>
      <c r="U39" s="27">
        <v>4</v>
      </c>
      <c r="V39" s="10"/>
    </row>
    <row r="40" spans="1:22" ht="20.25" customHeight="1">
      <c r="A40" s="384"/>
      <c r="B40" s="381"/>
      <c r="C40" s="381"/>
      <c r="D40" s="366"/>
      <c r="E40" s="369"/>
      <c r="F40" s="369"/>
      <c r="G40" s="369"/>
      <c r="H40" s="369"/>
      <c r="I40" s="401"/>
      <c r="J40" s="401"/>
      <c r="K40" s="401"/>
      <c r="L40" s="401"/>
      <c r="M40" s="401"/>
      <c r="N40" s="401"/>
      <c r="O40" s="401"/>
      <c r="P40" s="369"/>
      <c r="Q40" s="397"/>
      <c r="R40" s="360"/>
      <c r="S40" s="397"/>
      <c r="T40" s="60" t="s">
        <v>236</v>
      </c>
      <c r="U40" s="27" t="s">
        <v>210</v>
      </c>
      <c r="V40" s="10"/>
    </row>
    <row r="41" spans="1:22" ht="20.25" customHeight="1">
      <c r="A41" s="384"/>
      <c r="B41" s="381"/>
      <c r="C41" s="381"/>
      <c r="D41" s="366"/>
      <c r="E41" s="369"/>
      <c r="F41" s="369"/>
      <c r="G41" s="369"/>
      <c r="H41" s="369"/>
      <c r="I41" s="401"/>
      <c r="J41" s="401"/>
      <c r="K41" s="401"/>
      <c r="L41" s="401"/>
      <c r="M41" s="401"/>
      <c r="N41" s="401"/>
      <c r="O41" s="401"/>
      <c r="P41" s="369"/>
      <c r="Q41" s="397"/>
      <c r="R41" s="360"/>
      <c r="S41" s="397"/>
      <c r="T41" s="60" t="s">
        <v>237</v>
      </c>
      <c r="U41" s="27" t="s">
        <v>211</v>
      </c>
      <c r="V41" s="10"/>
    </row>
    <row r="42" spans="1:22" ht="20.25" customHeight="1">
      <c r="A42" s="384"/>
      <c r="B42" s="381"/>
      <c r="C42" s="381"/>
      <c r="D42" s="366"/>
      <c r="E42" s="369"/>
      <c r="F42" s="369"/>
      <c r="G42" s="369"/>
      <c r="H42" s="369"/>
      <c r="I42" s="401"/>
      <c r="J42" s="401"/>
      <c r="K42" s="401"/>
      <c r="L42" s="401"/>
      <c r="M42" s="401"/>
      <c r="N42" s="401"/>
      <c r="O42" s="401"/>
      <c r="P42" s="369"/>
      <c r="Q42" s="397"/>
      <c r="R42" s="360"/>
      <c r="S42" s="397"/>
      <c r="T42" s="60" t="s">
        <v>238</v>
      </c>
      <c r="U42" s="27" t="s">
        <v>212</v>
      </c>
      <c r="V42" s="10"/>
    </row>
    <row r="43" spans="1:22" ht="20.25" customHeight="1">
      <c r="A43" s="384"/>
      <c r="B43" s="381"/>
      <c r="C43" s="381"/>
      <c r="D43" s="366"/>
      <c r="E43" s="369"/>
      <c r="F43" s="369"/>
      <c r="G43" s="369"/>
      <c r="H43" s="369"/>
      <c r="I43" s="401"/>
      <c r="J43" s="401"/>
      <c r="K43" s="401"/>
      <c r="L43" s="401"/>
      <c r="M43" s="401"/>
      <c r="N43" s="401"/>
      <c r="O43" s="401"/>
      <c r="P43" s="369"/>
      <c r="Q43" s="397"/>
      <c r="R43" s="400"/>
      <c r="S43" s="397"/>
      <c r="T43" s="60" t="s">
        <v>239</v>
      </c>
      <c r="U43" s="27" t="s">
        <v>13</v>
      </c>
      <c r="V43" s="10"/>
    </row>
    <row r="44" spans="1:22" ht="20.25" customHeight="1">
      <c r="A44" s="383" t="s">
        <v>28</v>
      </c>
      <c r="B44" s="381"/>
      <c r="C44" s="381"/>
      <c r="D44" s="366"/>
      <c r="E44" s="370"/>
      <c r="F44" s="370"/>
      <c r="G44" s="370"/>
      <c r="H44" s="370"/>
      <c r="I44" s="373"/>
      <c r="J44" s="373"/>
      <c r="K44" s="373"/>
      <c r="L44" s="373"/>
      <c r="M44" s="373"/>
      <c r="N44" s="373"/>
      <c r="O44" s="373"/>
      <c r="P44" s="368">
        <f>SUM(I44:O44)</f>
        <v>0</v>
      </c>
      <c r="Q44" s="352">
        <v>19.95</v>
      </c>
      <c r="R44" s="355">
        <v>0.8</v>
      </c>
      <c r="S44" s="352">
        <f>P44*Q44*(1-R44)</f>
        <v>0</v>
      </c>
      <c r="T44" s="60" t="s">
        <v>240</v>
      </c>
      <c r="U44" s="27" t="s">
        <v>12</v>
      </c>
      <c r="V44" s="10"/>
    </row>
    <row r="45" spans="1:22" ht="20.25" customHeight="1">
      <c r="A45" s="384"/>
      <c r="B45" s="381"/>
      <c r="C45" s="381"/>
      <c r="D45" s="366"/>
      <c r="E45" s="401"/>
      <c r="F45" s="401"/>
      <c r="G45" s="401"/>
      <c r="H45" s="401"/>
      <c r="I45" s="369"/>
      <c r="J45" s="369"/>
      <c r="K45" s="369"/>
      <c r="L45" s="369"/>
      <c r="M45" s="369"/>
      <c r="N45" s="369"/>
      <c r="O45" s="369"/>
      <c r="P45" s="369"/>
      <c r="Q45" s="397"/>
      <c r="R45" s="356"/>
      <c r="S45" s="397"/>
      <c r="T45" s="60" t="s">
        <v>241</v>
      </c>
      <c r="U45" s="27" t="s">
        <v>11</v>
      </c>
      <c r="V45" s="10"/>
    </row>
    <row r="46" spans="1:22" ht="20.25" customHeight="1">
      <c r="A46" s="384"/>
      <c r="B46" s="381"/>
      <c r="C46" s="381"/>
      <c r="D46" s="366"/>
      <c r="E46" s="401"/>
      <c r="F46" s="401"/>
      <c r="G46" s="401"/>
      <c r="H46" s="401"/>
      <c r="I46" s="369"/>
      <c r="J46" s="369"/>
      <c r="K46" s="369"/>
      <c r="L46" s="369"/>
      <c r="M46" s="369"/>
      <c r="N46" s="369"/>
      <c r="O46" s="369"/>
      <c r="P46" s="369"/>
      <c r="Q46" s="397"/>
      <c r="R46" s="356"/>
      <c r="S46" s="397"/>
      <c r="T46" s="60" t="s">
        <v>242</v>
      </c>
      <c r="U46" s="27" t="s">
        <v>10</v>
      </c>
      <c r="V46" s="10"/>
    </row>
    <row r="47" spans="1:22" ht="20.25" customHeight="1">
      <c r="A47" s="384"/>
      <c r="B47" s="381"/>
      <c r="C47" s="381"/>
      <c r="D47" s="366"/>
      <c r="E47" s="401"/>
      <c r="F47" s="401"/>
      <c r="G47" s="401"/>
      <c r="H47" s="401"/>
      <c r="I47" s="369"/>
      <c r="J47" s="369"/>
      <c r="K47" s="369"/>
      <c r="L47" s="369"/>
      <c r="M47" s="369"/>
      <c r="N47" s="369"/>
      <c r="O47" s="369"/>
      <c r="P47" s="369"/>
      <c r="Q47" s="397"/>
      <c r="R47" s="356"/>
      <c r="S47" s="397"/>
      <c r="T47" s="60" t="s">
        <v>243</v>
      </c>
      <c r="U47" s="27" t="s">
        <v>56</v>
      </c>
      <c r="V47" s="10"/>
    </row>
    <row r="48" spans="1:22" ht="20.25" customHeight="1">
      <c r="A48" s="384"/>
      <c r="B48" s="381"/>
      <c r="C48" s="381"/>
      <c r="D48" s="366"/>
      <c r="E48" s="401"/>
      <c r="F48" s="401"/>
      <c r="G48" s="401"/>
      <c r="H48" s="401"/>
      <c r="I48" s="369"/>
      <c r="J48" s="369"/>
      <c r="K48" s="369"/>
      <c r="L48" s="369"/>
      <c r="M48" s="369"/>
      <c r="N48" s="369"/>
      <c r="O48" s="369"/>
      <c r="P48" s="369"/>
      <c r="Q48" s="397"/>
      <c r="R48" s="356"/>
      <c r="S48" s="397"/>
      <c r="T48" s="60" t="s">
        <v>244</v>
      </c>
      <c r="U48" s="27" t="s">
        <v>8</v>
      </c>
      <c r="V48" s="10"/>
    </row>
    <row r="49" spans="1:22" ht="20.25" customHeight="1" thickBot="1">
      <c r="A49" s="385"/>
      <c r="B49" s="382"/>
      <c r="C49" s="382"/>
      <c r="D49" s="367"/>
      <c r="E49" s="402"/>
      <c r="F49" s="402"/>
      <c r="G49" s="402"/>
      <c r="H49" s="402"/>
      <c r="I49" s="376"/>
      <c r="J49" s="376"/>
      <c r="K49" s="376"/>
      <c r="L49" s="376"/>
      <c r="M49" s="376"/>
      <c r="N49" s="376"/>
      <c r="O49" s="376"/>
      <c r="P49" s="376"/>
      <c r="Q49" s="398"/>
      <c r="R49" s="359"/>
      <c r="S49" s="398"/>
      <c r="T49" s="30" t="s">
        <v>245</v>
      </c>
      <c r="U49" s="28" t="s">
        <v>24</v>
      </c>
      <c r="V49" s="10"/>
    </row>
    <row r="50" spans="1:22" ht="20.25" customHeight="1">
      <c r="A50" s="383" t="s">
        <v>779</v>
      </c>
      <c r="B50" s="368" t="s">
        <v>97</v>
      </c>
      <c r="C50" s="368"/>
      <c r="D50" s="365" t="s">
        <v>122</v>
      </c>
      <c r="E50" s="373">
        <v>80</v>
      </c>
      <c r="F50" s="373">
        <v>238</v>
      </c>
      <c r="G50" s="373">
        <v>76</v>
      </c>
      <c r="H50" s="373">
        <v>149</v>
      </c>
      <c r="I50" s="370"/>
      <c r="J50" s="370"/>
      <c r="K50" s="370"/>
      <c r="L50" s="370"/>
      <c r="M50" s="370"/>
      <c r="N50" s="370"/>
      <c r="O50" s="370"/>
      <c r="P50" s="368">
        <f>SUM(E50:O54)</f>
        <v>543</v>
      </c>
      <c r="Q50" s="352">
        <v>16.95</v>
      </c>
      <c r="R50" s="399">
        <v>0.8</v>
      </c>
      <c r="S50" s="352">
        <f>P50*Q50*(1-R55)</f>
        <v>1840.7699999999998</v>
      </c>
      <c r="T50" s="60" t="s">
        <v>246</v>
      </c>
      <c r="U50" s="27">
        <v>4</v>
      </c>
      <c r="V50" s="10"/>
    </row>
    <row r="51" spans="1:22" ht="20.25" customHeight="1">
      <c r="A51" s="384"/>
      <c r="B51" s="381"/>
      <c r="C51" s="381"/>
      <c r="D51" s="366"/>
      <c r="E51" s="369"/>
      <c r="F51" s="369"/>
      <c r="G51" s="369"/>
      <c r="H51" s="369"/>
      <c r="I51" s="401"/>
      <c r="J51" s="401"/>
      <c r="K51" s="401"/>
      <c r="L51" s="401"/>
      <c r="M51" s="401"/>
      <c r="N51" s="401"/>
      <c r="O51" s="401"/>
      <c r="P51" s="369"/>
      <c r="Q51" s="397"/>
      <c r="R51" s="360"/>
      <c r="S51" s="397"/>
      <c r="T51" s="60" t="s">
        <v>247</v>
      </c>
      <c r="U51" s="27" t="s">
        <v>210</v>
      </c>
      <c r="V51" s="10"/>
    </row>
    <row r="52" spans="1:22" ht="20.25" customHeight="1">
      <c r="A52" s="384"/>
      <c r="B52" s="381"/>
      <c r="C52" s="381"/>
      <c r="D52" s="366"/>
      <c r="E52" s="369"/>
      <c r="F52" s="369"/>
      <c r="G52" s="369"/>
      <c r="H52" s="369"/>
      <c r="I52" s="401"/>
      <c r="J52" s="401"/>
      <c r="K52" s="401"/>
      <c r="L52" s="401"/>
      <c r="M52" s="401"/>
      <c r="N52" s="401"/>
      <c r="O52" s="401"/>
      <c r="P52" s="369"/>
      <c r="Q52" s="397"/>
      <c r="R52" s="360"/>
      <c r="S52" s="397"/>
      <c r="T52" s="60" t="s">
        <v>248</v>
      </c>
      <c r="U52" s="27" t="s">
        <v>211</v>
      </c>
      <c r="V52" s="10"/>
    </row>
    <row r="53" spans="1:22" ht="20.25" customHeight="1">
      <c r="A53" s="384"/>
      <c r="B53" s="381"/>
      <c r="C53" s="381"/>
      <c r="D53" s="366"/>
      <c r="E53" s="369"/>
      <c r="F53" s="369"/>
      <c r="G53" s="369"/>
      <c r="H53" s="369"/>
      <c r="I53" s="401"/>
      <c r="J53" s="401"/>
      <c r="K53" s="401"/>
      <c r="L53" s="401"/>
      <c r="M53" s="401"/>
      <c r="N53" s="401"/>
      <c r="O53" s="401"/>
      <c r="P53" s="369"/>
      <c r="Q53" s="397"/>
      <c r="R53" s="360"/>
      <c r="S53" s="397"/>
      <c r="T53" s="60" t="s">
        <v>249</v>
      </c>
      <c r="U53" s="27" t="s">
        <v>212</v>
      </c>
      <c r="V53" s="10"/>
    </row>
    <row r="54" spans="1:22" ht="20.25" customHeight="1">
      <c r="A54" s="384"/>
      <c r="B54" s="381"/>
      <c r="C54" s="381"/>
      <c r="D54" s="366"/>
      <c r="E54" s="369"/>
      <c r="F54" s="369"/>
      <c r="G54" s="369"/>
      <c r="H54" s="369"/>
      <c r="I54" s="401"/>
      <c r="J54" s="401"/>
      <c r="K54" s="401"/>
      <c r="L54" s="401"/>
      <c r="M54" s="401"/>
      <c r="N54" s="401"/>
      <c r="O54" s="401"/>
      <c r="P54" s="369"/>
      <c r="Q54" s="397"/>
      <c r="R54" s="400"/>
      <c r="S54" s="397"/>
      <c r="T54" s="60" t="s">
        <v>250</v>
      </c>
      <c r="U54" s="27" t="s">
        <v>13</v>
      </c>
      <c r="V54" s="10"/>
    </row>
    <row r="55" spans="1:22" ht="20.25" customHeight="1">
      <c r="A55" s="383" t="s">
        <v>27</v>
      </c>
      <c r="B55" s="381"/>
      <c r="C55" s="381"/>
      <c r="D55" s="366"/>
      <c r="E55" s="370"/>
      <c r="F55" s="370"/>
      <c r="G55" s="370"/>
      <c r="H55" s="370"/>
      <c r="I55" s="373">
        <v>93</v>
      </c>
      <c r="J55" s="373">
        <v>154</v>
      </c>
      <c r="K55" s="373">
        <v>79</v>
      </c>
      <c r="L55" s="373">
        <v>225</v>
      </c>
      <c r="M55" s="373">
        <v>227</v>
      </c>
      <c r="N55" s="373"/>
      <c r="O55" s="373"/>
      <c r="P55" s="368">
        <f>SUM(I55:O55)</f>
        <v>778</v>
      </c>
      <c r="Q55" s="352">
        <v>19.95</v>
      </c>
      <c r="R55" s="355">
        <v>0.8</v>
      </c>
      <c r="S55" s="352">
        <f>P55*Q55*(1-R55)</f>
        <v>3104.2199999999989</v>
      </c>
      <c r="T55" s="60" t="s">
        <v>251</v>
      </c>
      <c r="U55" s="27" t="s">
        <v>12</v>
      </c>
      <c r="V55" s="10"/>
    </row>
    <row r="56" spans="1:22" ht="20.25" customHeight="1">
      <c r="A56" s="384"/>
      <c r="B56" s="381"/>
      <c r="C56" s="381"/>
      <c r="D56" s="366"/>
      <c r="E56" s="401"/>
      <c r="F56" s="401"/>
      <c r="G56" s="401"/>
      <c r="H56" s="401"/>
      <c r="I56" s="369"/>
      <c r="J56" s="369"/>
      <c r="K56" s="369"/>
      <c r="L56" s="369"/>
      <c r="M56" s="369"/>
      <c r="N56" s="369"/>
      <c r="O56" s="369"/>
      <c r="P56" s="369"/>
      <c r="Q56" s="397"/>
      <c r="R56" s="356"/>
      <c r="S56" s="397"/>
      <c r="T56" s="60" t="s">
        <v>252</v>
      </c>
      <c r="U56" s="27" t="s">
        <v>11</v>
      </c>
      <c r="V56" s="10"/>
    </row>
    <row r="57" spans="1:22" ht="20.25" customHeight="1">
      <c r="A57" s="384"/>
      <c r="B57" s="381"/>
      <c r="C57" s="381"/>
      <c r="D57" s="366"/>
      <c r="E57" s="401"/>
      <c r="F57" s="401"/>
      <c r="G57" s="401"/>
      <c r="H57" s="401"/>
      <c r="I57" s="369"/>
      <c r="J57" s="369"/>
      <c r="K57" s="369"/>
      <c r="L57" s="369"/>
      <c r="M57" s="369"/>
      <c r="N57" s="369"/>
      <c r="O57" s="369"/>
      <c r="P57" s="369"/>
      <c r="Q57" s="397"/>
      <c r="R57" s="356"/>
      <c r="S57" s="397"/>
      <c r="T57" s="60" t="s">
        <v>253</v>
      </c>
      <c r="U57" s="27" t="s">
        <v>10</v>
      </c>
      <c r="V57" s="10"/>
    </row>
    <row r="58" spans="1:22" ht="20.25" customHeight="1">
      <c r="A58" s="384"/>
      <c r="B58" s="381"/>
      <c r="C58" s="381"/>
      <c r="D58" s="366"/>
      <c r="E58" s="401"/>
      <c r="F58" s="401"/>
      <c r="G58" s="401"/>
      <c r="H58" s="401"/>
      <c r="I58" s="369"/>
      <c r="J58" s="369"/>
      <c r="K58" s="369"/>
      <c r="L58" s="369"/>
      <c r="M58" s="369"/>
      <c r="N58" s="369"/>
      <c r="O58" s="369"/>
      <c r="P58" s="369"/>
      <c r="Q58" s="397"/>
      <c r="R58" s="356"/>
      <c r="S58" s="397"/>
      <c r="T58" s="60" t="s">
        <v>254</v>
      </c>
      <c r="U58" s="27" t="s">
        <v>56</v>
      </c>
      <c r="V58" s="10"/>
    </row>
    <row r="59" spans="1:22" ht="20.25" customHeight="1">
      <c r="A59" s="384"/>
      <c r="B59" s="381"/>
      <c r="C59" s="381"/>
      <c r="D59" s="366"/>
      <c r="E59" s="401"/>
      <c r="F59" s="401"/>
      <c r="G59" s="401"/>
      <c r="H59" s="401"/>
      <c r="I59" s="369"/>
      <c r="J59" s="369"/>
      <c r="K59" s="369"/>
      <c r="L59" s="369"/>
      <c r="M59" s="369"/>
      <c r="N59" s="369"/>
      <c r="O59" s="369"/>
      <c r="P59" s="369"/>
      <c r="Q59" s="397"/>
      <c r="R59" s="356"/>
      <c r="S59" s="397"/>
      <c r="T59" s="60" t="s">
        <v>255</v>
      </c>
      <c r="U59" s="27" t="s">
        <v>8</v>
      </c>
      <c r="V59" s="10"/>
    </row>
    <row r="60" spans="1:22" ht="20.25" customHeight="1" thickBot="1">
      <c r="A60" s="385"/>
      <c r="B60" s="382"/>
      <c r="C60" s="382"/>
      <c r="D60" s="367"/>
      <c r="E60" s="402"/>
      <c r="F60" s="402"/>
      <c r="G60" s="402"/>
      <c r="H60" s="402"/>
      <c r="I60" s="376"/>
      <c r="J60" s="376"/>
      <c r="K60" s="376"/>
      <c r="L60" s="376"/>
      <c r="M60" s="376"/>
      <c r="N60" s="376"/>
      <c r="O60" s="376"/>
      <c r="P60" s="376"/>
      <c r="Q60" s="398"/>
      <c r="R60" s="359"/>
      <c r="S60" s="398"/>
      <c r="T60" s="30" t="s">
        <v>256</v>
      </c>
      <c r="U60" s="28" t="s">
        <v>24</v>
      </c>
      <c r="V60" s="10"/>
    </row>
    <row r="61" spans="1:22" ht="20.25" customHeight="1">
      <c r="A61" s="383" t="s">
        <v>780</v>
      </c>
      <c r="B61" s="368" t="s">
        <v>99</v>
      </c>
      <c r="C61" s="368"/>
      <c r="D61" s="365" t="s">
        <v>122</v>
      </c>
      <c r="E61" s="373">
        <v>73</v>
      </c>
      <c r="F61" s="373">
        <v>89</v>
      </c>
      <c r="G61" s="373">
        <v>753</v>
      </c>
      <c r="H61" s="373">
        <v>440</v>
      </c>
      <c r="I61" s="370"/>
      <c r="J61" s="370"/>
      <c r="K61" s="370"/>
      <c r="L61" s="370"/>
      <c r="M61" s="370"/>
      <c r="N61" s="370"/>
      <c r="O61" s="370"/>
      <c r="P61" s="368">
        <f>SUM(E61:O65)</f>
        <v>1355</v>
      </c>
      <c r="Q61" s="352">
        <v>16.95</v>
      </c>
      <c r="R61" s="399">
        <v>0.8</v>
      </c>
      <c r="S61" s="352">
        <f>P61*Q61*(1-R66)</f>
        <v>4593.4499999999989</v>
      </c>
      <c r="T61" s="60" t="s">
        <v>257</v>
      </c>
      <c r="U61" s="27">
        <v>4</v>
      </c>
      <c r="V61" s="10"/>
    </row>
    <row r="62" spans="1:22" ht="20.25" customHeight="1">
      <c r="A62" s="384"/>
      <c r="B62" s="381"/>
      <c r="C62" s="381"/>
      <c r="D62" s="366"/>
      <c r="E62" s="369"/>
      <c r="F62" s="369"/>
      <c r="G62" s="369"/>
      <c r="H62" s="369"/>
      <c r="I62" s="401"/>
      <c r="J62" s="401"/>
      <c r="K62" s="401"/>
      <c r="L62" s="401"/>
      <c r="M62" s="401"/>
      <c r="N62" s="401"/>
      <c r="O62" s="401"/>
      <c r="P62" s="369"/>
      <c r="Q62" s="397"/>
      <c r="R62" s="360"/>
      <c r="S62" s="397"/>
      <c r="T62" s="60" t="s">
        <v>258</v>
      </c>
      <c r="U62" s="27" t="s">
        <v>210</v>
      </c>
      <c r="V62" s="10"/>
    </row>
    <row r="63" spans="1:22" ht="20.25" customHeight="1">
      <c r="A63" s="384"/>
      <c r="B63" s="381"/>
      <c r="C63" s="381"/>
      <c r="D63" s="366"/>
      <c r="E63" s="369"/>
      <c r="F63" s="369"/>
      <c r="G63" s="369"/>
      <c r="H63" s="369"/>
      <c r="I63" s="401"/>
      <c r="J63" s="401"/>
      <c r="K63" s="401"/>
      <c r="L63" s="401"/>
      <c r="M63" s="401"/>
      <c r="N63" s="401"/>
      <c r="O63" s="401"/>
      <c r="P63" s="369"/>
      <c r="Q63" s="397"/>
      <c r="R63" s="360"/>
      <c r="S63" s="397"/>
      <c r="T63" s="60" t="s">
        <v>259</v>
      </c>
      <c r="U63" s="27" t="s">
        <v>211</v>
      </c>
      <c r="V63" s="10"/>
    </row>
    <row r="64" spans="1:22" ht="20.25" customHeight="1">
      <c r="A64" s="384"/>
      <c r="B64" s="381"/>
      <c r="C64" s="381"/>
      <c r="D64" s="366"/>
      <c r="E64" s="369"/>
      <c r="F64" s="369"/>
      <c r="G64" s="369"/>
      <c r="H64" s="369"/>
      <c r="I64" s="401"/>
      <c r="J64" s="401"/>
      <c r="K64" s="401"/>
      <c r="L64" s="401"/>
      <c r="M64" s="401"/>
      <c r="N64" s="401"/>
      <c r="O64" s="401"/>
      <c r="P64" s="369"/>
      <c r="Q64" s="397"/>
      <c r="R64" s="360"/>
      <c r="S64" s="397"/>
      <c r="T64" s="60" t="s">
        <v>260</v>
      </c>
      <c r="U64" s="27" t="s">
        <v>212</v>
      </c>
      <c r="V64" s="10"/>
    </row>
    <row r="65" spans="1:22" ht="20.25" customHeight="1">
      <c r="A65" s="384"/>
      <c r="B65" s="381"/>
      <c r="C65" s="381"/>
      <c r="D65" s="366"/>
      <c r="E65" s="369"/>
      <c r="F65" s="369"/>
      <c r="G65" s="369"/>
      <c r="H65" s="369"/>
      <c r="I65" s="401"/>
      <c r="J65" s="401"/>
      <c r="K65" s="401"/>
      <c r="L65" s="401"/>
      <c r="M65" s="401"/>
      <c r="N65" s="401"/>
      <c r="O65" s="401"/>
      <c r="P65" s="369"/>
      <c r="Q65" s="397"/>
      <c r="R65" s="400"/>
      <c r="S65" s="397"/>
      <c r="T65" s="60" t="s">
        <v>261</v>
      </c>
      <c r="U65" s="27" t="s">
        <v>13</v>
      </c>
      <c r="V65" s="10"/>
    </row>
    <row r="66" spans="1:22" ht="20.25" customHeight="1">
      <c r="A66" s="383" t="s">
        <v>29</v>
      </c>
      <c r="B66" s="381"/>
      <c r="C66" s="381"/>
      <c r="D66" s="366"/>
      <c r="E66" s="370"/>
      <c r="F66" s="370"/>
      <c r="G66" s="370"/>
      <c r="H66" s="370"/>
      <c r="I66" s="373"/>
      <c r="J66" s="373">
        <v>22</v>
      </c>
      <c r="K66" s="373">
        <v>10</v>
      </c>
      <c r="L66" s="373"/>
      <c r="M66" s="373"/>
      <c r="N66" s="373"/>
      <c r="O66" s="373"/>
      <c r="P66" s="368">
        <f>SUM(I66:O66)</f>
        <v>32</v>
      </c>
      <c r="Q66" s="352">
        <v>19.95</v>
      </c>
      <c r="R66" s="355">
        <v>0.8</v>
      </c>
      <c r="S66" s="352">
        <f>P66*Q66*(1-R66)</f>
        <v>127.67999999999996</v>
      </c>
      <c r="T66" s="60" t="s">
        <v>262</v>
      </c>
      <c r="U66" s="27" t="s">
        <v>12</v>
      </c>
      <c r="V66" s="10"/>
    </row>
    <row r="67" spans="1:22" ht="20.25" customHeight="1">
      <c r="A67" s="384"/>
      <c r="B67" s="381"/>
      <c r="C67" s="381"/>
      <c r="D67" s="366"/>
      <c r="E67" s="401"/>
      <c r="F67" s="401"/>
      <c r="G67" s="401"/>
      <c r="H67" s="401"/>
      <c r="I67" s="369"/>
      <c r="J67" s="369"/>
      <c r="K67" s="369"/>
      <c r="L67" s="369"/>
      <c r="M67" s="369"/>
      <c r="N67" s="369"/>
      <c r="O67" s="369"/>
      <c r="P67" s="369"/>
      <c r="Q67" s="397"/>
      <c r="R67" s="356"/>
      <c r="S67" s="397"/>
      <c r="T67" s="60" t="s">
        <v>263</v>
      </c>
      <c r="U67" s="27" t="s">
        <v>11</v>
      </c>
      <c r="V67" s="10"/>
    </row>
    <row r="68" spans="1:22" ht="20.25" customHeight="1">
      <c r="A68" s="384"/>
      <c r="B68" s="381"/>
      <c r="C68" s="381"/>
      <c r="D68" s="366"/>
      <c r="E68" s="401"/>
      <c r="F68" s="401"/>
      <c r="G68" s="401"/>
      <c r="H68" s="401"/>
      <c r="I68" s="369"/>
      <c r="J68" s="369"/>
      <c r="K68" s="369"/>
      <c r="L68" s="369"/>
      <c r="M68" s="369"/>
      <c r="N68" s="369"/>
      <c r="O68" s="369"/>
      <c r="P68" s="369"/>
      <c r="Q68" s="397"/>
      <c r="R68" s="356"/>
      <c r="S68" s="397"/>
      <c r="T68" s="60" t="s">
        <v>264</v>
      </c>
      <c r="U68" s="27" t="s">
        <v>10</v>
      </c>
      <c r="V68" s="10"/>
    </row>
    <row r="69" spans="1:22" ht="20.25" customHeight="1">
      <c r="A69" s="384"/>
      <c r="B69" s="381"/>
      <c r="C69" s="381"/>
      <c r="D69" s="366"/>
      <c r="E69" s="401"/>
      <c r="F69" s="401"/>
      <c r="G69" s="401"/>
      <c r="H69" s="401"/>
      <c r="I69" s="369"/>
      <c r="J69" s="369"/>
      <c r="K69" s="369"/>
      <c r="L69" s="369"/>
      <c r="M69" s="369"/>
      <c r="N69" s="369"/>
      <c r="O69" s="369"/>
      <c r="P69" s="369"/>
      <c r="Q69" s="397"/>
      <c r="R69" s="356"/>
      <c r="S69" s="397"/>
      <c r="T69" s="60" t="s">
        <v>265</v>
      </c>
      <c r="U69" s="27" t="s">
        <v>56</v>
      </c>
      <c r="V69" s="10"/>
    </row>
    <row r="70" spans="1:22" ht="20.25" customHeight="1">
      <c r="A70" s="384"/>
      <c r="B70" s="381"/>
      <c r="C70" s="381"/>
      <c r="D70" s="366"/>
      <c r="E70" s="401"/>
      <c r="F70" s="401"/>
      <c r="G70" s="401"/>
      <c r="H70" s="401"/>
      <c r="I70" s="369"/>
      <c r="J70" s="369"/>
      <c r="K70" s="369"/>
      <c r="L70" s="369"/>
      <c r="M70" s="369"/>
      <c r="N70" s="369"/>
      <c r="O70" s="369"/>
      <c r="P70" s="369"/>
      <c r="Q70" s="397"/>
      <c r="R70" s="356"/>
      <c r="S70" s="397"/>
      <c r="T70" s="60" t="s">
        <v>266</v>
      </c>
      <c r="U70" s="27" t="s">
        <v>8</v>
      </c>
      <c r="V70" s="10"/>
    </row>
    <row r="71" spans="1:22" ht="20.25" customHeight="1" thickBot="1">
      <c r="A71" s="385"/>
      <c r="B71" s="382"/>
      <c r="C71" s="382"/>
      <c r="D71" s="367"/>
      <c r="E71" s="402"/>
      <c r="F71" s="402"/>
      <c r="G71" s="402"/>
      <c r="H71" s="402"/>
      <c r="I71" s="376"/>
      <c r="J71" s="376"/>
      <c r="K71" s="376"/>
      <c r="L71" s="376"/>
      <c r="M71" s="376"/>
      <c r="N71" s="376"/>
      <c r="O71" s="376"/>
      <c r="P71" s="376"/>
      <c r="Q71" s="398"/>
      <c r="R71" s="359"/>
      <c r="S71" s="398"/>
      <c r="T71" s="30" t="s">
        <v>267</v>
      </c>
      <c r="U71" s="28" t="s">
        <v>24</v>
      </c>
      <c r="V71" s="10"/>
    </row>
    <row r="72" spans="1:22" ht="20.25" customHeight="1">
      <c r="A72" s="383" t="s">
        <v>781</v>
      </c>
      <c r="B72" s="368" t="s">
        <v>103</v>
      </c>
      <c r="C72" s="368"/>
      <c r="D72" s="365" t="s">
        <v>122</v>
      </c>
      <c r="E72" s="373">
        <v>40</v>
      </c>
      <c r="F72" s="373">
        <v>403</v>
      </c>
      <c r="G72" s="373">
        <v>14</v>
      </c>
      <c r="H72" s="373">
        <v>0</v>
      </c>
      <c r="I72" s="370"/>
      <c r="J72" s="370"/>
      <c r="K72" s="370"/>
      <c r="L72" s="370"/>
      <c r="M72" s="370"/>
      <c r="N72" s="370"/>
      <c r="O72" s="370"/>
      <c r="P72" s="368">
        <f>SUM(E72:O76)</f>
        <v>457</v>
      </c>
      <c r="Q72" s="352">
        <v>16.95</v>
      </c>
      <c r="R72" s="399">
        <v>0.8</v>
      </c>
      <c r="S72" s="352">
        <f>P72*Q72*(1-R77)</f>
        <v>1549.2299999999996</v>
      </c>
      <c r="T72" s="60" t="s">
        <v>268</v>
      </c>
      <c r="U72" s="27">
        <v>4</v>
      </c>
      <c r="V72" s="10"/>
    </row>
    <row r="73" spans="1:22" ht="20.25" customHeight="1">
      <c r="A73" s="384"/>
      <c r="B73" s="381"/>
      <c r="C73" s="381"/>
      <c r="D73" s="366"/>
      <c r="E73" s="369"/>
      <c r="F73" s="369"/>
      <c r="G73" s="369"/>
      <c r="H73" s="369"/>
      <c r="I73" s="401"/>
      <c r="J73" s="401"/>
      <c r="K73" s="401"/>
      <c r="L73" s="401"/>
      <c r="M73" s="401"/>
      <c r="N73" s="401"/>
      <c r="O73" s="401"/>
      <c r="P73" s="369"/>
      <c r="Q73" s="397"/>
      <c r="R73" s="360"/>
      <c r="S73" s="397"/>
      <c r="T73" s="60" t="s">
        <v>269</v>
      </c>
      <c r="U73" s="27" t="s">
        <v>210</v>
      </c>
      <c r="V73" s="10"/>
    </row>
    <row r="74" spans="1:22" ht="20.25" customHeight="1">
      <c r="A74" s="384"/>
      <c r="B74" s="381"/>
      <c r="C74" s="381"/>
      <c r="D74" s="366"/>
      <c r="E74" s="369"/>
      <c r="F74" s="369"/>
      <c r="G74" s="369"/>
      <c r="H74" s="369"/>
      <c r="I74" s="401"/>
      <c r="J74" s="401"/>
      <c r="K74" s="401"/>
      <c r="L74" s="401"/>
      <c r="M74" s="401"/>
      <c r="N74" s="401"/>
      <c r="O74" s="401"/>
      <c r="P74" s="369"/>
      <c r="Q74" s="397"/>
      <c r="R74" s="360"/>
      <c r="S74" s="397"/>
      <c r="T74" s="60" t="s">
        <v>270</v>
      </c>
      <c r="U74" s="27" t="s">
        <v>211</v>
      </c>
      <c r="V74" s="10"/>
    </row>
    <row r="75" spans="1:22" ht="20.25" customHeight="1">
      <c r="A75" s="384"/>
      <c r="B75" s="381"/>
      <c r="C75" s="381"/>
      <c r="D75" s="366"/>
      <c r="E75" s="369"/>
      <c r="F75" s="369"/>
      <c r="G75" s="369"/>
      <c r="H75" s="369"/>
      <c r="I75" s="401"/>
      <c r="J75" s="401"/>
      <c r="K75" s="401"/>
      <c r="L75" s="401"/>
      <c r="M75" s="401"/>
      <c r="N75" s="401"/>
      <c r="O75" s="401"/>
      <c r="P75" s="369"/>
      <c r="Q75" s="397"/>
      <c r="R75" s="360"/>
      <c r="S75" s="397"/>
      <c r="T75" s="60" t="s">
        <v>271</v>
      </c>
      <c r="U75" s="27" t="s">
        <v>212</v>
      </c>
      <c r="V75" s="10"/>
    </row>
    <row r="76" spans="1:22" ht="20.25" customHeight="1">
      <c r="A76" s="384"/>
      <c r="B76" s="381"/>
      <c r="C76" s="381"/>
      <c r="D76" s="366"/>
      <c r="E76" s="369"/>
      <c r="F76" s="369"/>
      <c r="G76" s="369"/>
      <c r="H76" s="369"/>
      <c r="I76" s="401"/>
      <c r="J76" s="401"/>
      <c r="K76" s="401"/>
      <c r="L76" s="401"/>
      <c r="M76" s="401"/>
      <c r="N76" s="401"/>
      <c r="O76" s="401"/>
      <c r="P76" s="369"/>
      <c r="Q76" s="397"/>
      <c r="R76" s="400"/>
      <c r="S76" s="397"/>
      <c r="T76" s="60" t="s">
        <v>272</v>
      </c>
      <c r="U76" s="27" t="s">
        <v>13</v>
      </c>
      <c r="V76" s="10"/>
    </row>
    <row r="77" spans="1:22" ht="20.25" customHeight="1">
      <c r="A77" s="383" t="s">
        <v>30</v>
      </c>
      <c r="B77" s="381"/>
      <c r="C77" s="381"/>
      <c r="D77" s="366"/>
      <c r="E77" s="370"/>
      <c r="F77" s="370"/>
      <c r="G77" s="370"/>
      <c r="H77" s="370"/>
      <c r="I77" s="373"/>
      <c r="J77" s="373"/>
      <c r="K77" s="373"/>
      <c r="L77" s="373"/>
      <c r="M77" s="373">
        <v>1</v>
      </c>
      <c r="N77" s="373"/>
      <c r="O77" s="373"/>
      <c r="P77" s="368">
        <f>SUM(I77:O77)</f>
        <v>1</v>
      </c>
      <c r="Q77" s="352">
        <v>19.95</v>
      </c>
      <c r="R77" s="355">
        <v>0.8</v>
      </c>
      <c r="S77" s="352">
        <f>P77*Q77*(1-R77)</f>
        <v>3.9899999999999989</v>
      </c>
      <c r="T77" s="60" t="s">
        <v>273</v>
      </c>
      <c r="U77" s="27" t="s">
        <v>12</v>
      </c>
      <c r="V77" s="10"/>
    </row>
    <row r="78" spans="1:22" ht="20.25" customHeight="1">
      <c r="A78" s="384"/>
      <c r="B78" s="381"/>
      <c r="C78" s="381"/>
      <c r="D78" s="366"/>
      <c r="E78" s="401"/>
      <c r="F78" s="401"/>
      <c r="G78" s="401"/>
      <c r="H78" s="401"/>
      <c r="I78" s="369"/>
      <c r="J78" s="369"/>
      <c r="K78" s="369"/>
      <c r="L78" s="369"/>
      <c r="M78" s="369"/>
      <c r="N78" s="369"/>
      <c r="O78" s="369"/>
      <c r="P78" s="369"/>
      <c r="Q78" s="397"/>
      <c r="R78" s="356"/>
      <c r="S78" s="397"/>
      <c r="T78" s="60" t="s">
        <v>274</v>
      </c>
      <c r="U78" s="27" t="s">
        <v>11</v>
      </c>
      <c r="V78" s="10"/>
    </row>
    <row r="79" spans="1:22" ht="20.25" customHeight="1">
      <c r="A79" s="384"/>
      <c r="B79" s="381"/>
      <c r="C79" s="381"/>
      <c r="D79" s="366"/>
      <c r="E79" s="401"/>
      <c r="F79" s="401"/>
      <c r="G79" s="401"/>
      <c r="H79" s="401"/>
      <c r="I79" s="369"/>
      <c r="J79" s="369"/>
      <c r="K79" s="369"/>
      <c r="L79" s="369"/>
      <c r="M79" s="369"/>
      <c r="N79" s="369"/>
      <c r="O79" s="369"/>
      <c r="P79" s="369"/>
      <c r="Q79" s="397"/>
      <c r="R79" s="356"/>
      <c r="S79" s="397"/>
      <c r="T79" s="60" t="s">
        <v>275</v>
      </c>
      <c r="U79" s="27" t="s">
        <v>10</v>
      </c>
      <c r="V79" s="10"/>
    </row>
    <row r="80" spans="1:22" ht="20.25" customHeight="1">
      <c r="A80" s="384"/>
      <c r="B80" s="381"/>
      <c r="C80" s="381"/>
      <c r="D80" s="366"/>
      <c r="E80" s="401"/>
      <c r="F80" s="401"/>
      <c r="G80" s="401"/>
      <c r="H80" s="401"/>
      <c r="I80" s="369"/>
      <c r="J80" s="369"/>
      <c r="K80" s="369"/>
      <c r="L80" s="369"/>
      <c r="M80" s="369"/>
      <c r="N80" s="369"/>
      <c r="O80" s="369"/>
      <c r="P80" s="369"/>
      <c r="Q80" s="397"/>
      <c r="R80" s="356"/>
      <c r="S80" s="397"/>
      <c r="T80" s="60" t="s">
        <v>276</v>
      </c>
      <c r="U80" s="27" t="s">
        <v>56</v>
      </c>
      <c r="V80" s="10"/>
    </row>
    <row r="81" spans="1:22" ht="20.25" customHeight="1">
      <c r="A81" s="384"/>
      <c r="B81" s="381"/>
      <c r="C81" s="381"/>
      <c r="D81" s="366"/>
      <c r="E81" s="401"/>
      <c r="F81" s="401"/>
      <c r="G81" s="401"/>
      <c r="H81" s="401"/>
      <c r="I81" s="369"/>
      <c r="J81" s="369"/>
      <c r="K81" s="369"/>
      <c r="L81" s="369"/>
      <c r="M81" s="369"/>
      <c r="N81" s="369"/>
      <c r="O81" s="369"/>
      <c r="P81" s="369"/>
      <c r="Q81" s="397"/>
      <c r="R81" s="356"/>
      <c r="S81" s="397"/>
      <c r="T81" s="60" t="s">
        <v>277</v>
      </c>
      <c r="U81" s="27" t="s">
        <v>8</v>
      </c>
      <c r="V81" s="10"/>
    </row>
    <row r="82" spans="1:22" ht="20.25" customHeight="1" thickBot="1">
      <c r="A82" s="385"/>
      <c r="B82" s="382"/>
      <c r="C82" s="382"/>
      <c r="D82" s="367"/>
      <c r="E82" s="402"/>
      <c r="F82" s="402"/>
      <c r="G82" s="402"/>
      <c r="H82" s="402"/>
      <c r="I82" s="376"/>
      <c r="J82" s="376"/>
      <c r="K82" s="376"/>
      <c r="L82" s="376"/>
      <c r="M82" s="376"/>
      <c r="N82" s="376"/>
      <c r="O82" s="376"/>
      <c r="P82" s="376"/>
      <c r="Q82" s="398"/>
      <c r="R82" s="359"/>
      <c r="S82" s="398"/>
      <c r="T82" s="30" t="s">
        <v>278</v>
      </c>
      <c r="U82" s="28" t="s">
        <v>24</v>
      </c>
      <c r="V82" s="10"/>
    </row>
    <row r="83" spans="1:22" ht="20.25" customHeight="1">
      <c r="A83" s="383" t="s">
        <v>782</v>
      </c>
      <c r="B83" s="368" t="s">
        <v>93</v>
      </c>
      <c r="C83" s="368"/>
      <c r="D83" s="365" t="s">
        <v>122</v>
      </c>
      <c r="E83" s="373">
        <v>28</v>
      </c>
      <c r="F83" s="373">
        <v>28</v>
      </c>
      <c r="G83" s="373">
        <v>126</v>
      </c>
      <c r="H83" s="373">
        <v>140</v>
      </c>
      <c r="I83" s="370"/>
      <c r="J83" s="370"/>
      <c r="K83" s="370"/>
      <c r="L83" s="370"/>
      <c r="M83" s="370"/>
      <c r="N83" s="370"/>
      <c r="O83" s="370"/>
      <c r="P83" s="368">
        <f>SUM(E83:O83)</f>
        <v>322</v>
      </c>
      <c r="Q83" s="352">
        <v>16.95</v>
      </c>
      <c r="R83" s="399">
        <v>0.8</v>
      </c>
      <c r="S83" s="352">
        <f>P83*Q83*(1-R88)</f>
        <v>1091.5799999999997</v>
      </c>
      <c r="T83" s="60" t="s">
        <v>753</v>
      </c>
      <c r="U83" s="27">
        <v>4</v>
      </c>
      <c r="V83" s="10"/>
    </row>
    <row r="84" spans="1:22" ht="20.25" customHeight="1">
      <c r="A84" s="384"/>
      <c r="B84" s="381"/>
      <c r="C84" s="381"/>
      <c r="D84" s="366"/>
      <c r="E84" s="369"/>
      <c r="F84" s="369"/>
      <c r="G84" s="369"/>
      <c r="H84" s="369"/>
      <c r="I84" s="401"/>
      <c r="J84" s="401"/>
      <c r="K84" s="401"/>
      <c r="L84" s="401"/>
      <c r="M84" s="401"/>
      <c r="N84" s="401"/>
      <c r="O84" s="401"/>
      <c r="P84" s="369"/>
      <c r="Q84" s="397"/>
      <c r="R84" s="360"/>
      <c r="S84" s="397"/>
      <c r="T84" s="60" t="s">
        <v>754</v>
      </c>
      <c r="U84" s="27" t="s">
        <v>210</v>
      </c>
      <c r="V84" s="10"/>
    </row>
    <row r="85" spans="1:22" ht="20.25" customHeight="1">
      <c r="A85" s="384"/>
      <c r="B85" s="381"/>
      <c r="C85" s="381"/>
      <c r="D85" s="366"/>
      <c r="E85" s="369"/>
      <c r="F85" s="369"/>
      <c r="G85" s="369"/>
      <c r="H85" s="369"/>
      <c r="I85" s="401"/>
      <c r="J85" s="401"/>
      <c r="K85" s="401"/>
      <c r="L85" s="401"/>
      <c r="M85" s="401"/>
      <c r="N85" s="401"/>
      <c r="O85" s="401"/>
      <c r="P85" s="369"/>
      <c r="Q85" s="397"/>
      <c r="R85" s="360"/>
      <c r="S85" s="397"/>
      <c r="T85" s="60" t="s">
        <v>755</v>
      </c>
      <c r="U85" s="27" t="s">
        <v>211</v>
      </c>
      <c r="V85" s="10"/>
    </row>
    <row r="86" spans="1:22" ht="20.25" customHeight="1">
      <c r="A86" s="384"/>
      <c r="B86" s="381"/>
      <c r="C86" s="381"/>
      <c r="D86" s="366"/>
      <c r="E86" s="369"/>
      <c r="F86" s="369"/>
      <c r="G86" s="369"/>
      <c r="H86" s="369"/>
      <c r="I86" s="401"/>
      <c r="J86" s="401"/>
      <c r="K86" s="401"/>
      <c r="L86" s="401"/>
      <c r="M86" s="401"/>
      <c r="N86" s="401"/>
      <c r="O86" s="401"/>
      <c r="P86" s="369"/>
      <c r="Q86" s="397"/>
      <c r="R86" s="360"/>
      <c r="S86" s="397"/>
      <c r="T86" s="60" t="s">
        <v>756</v>
      </c>
      <c r="U86" s="27" t="s">
        <v>212</v>
      </c>
      <c r="V86" s="10"/>
    </row>
    <row r="87" spans="1:22" ht="20.25" customHeight="1">
      <c r="A87" s="384"/>
      <c r="B87" s="381"/>
      <c r="C87" s="381"/>
      <c r="D87" s="366"/>
      <c r="E87" s="369"/>
      <c r="F87" s="369"/>
      <c r="G87" s="369"/>
      <c r="H87" s="369"/>
      <c r="I87" s="401"/>
      <c r="J87" s="401"/>
      <c r="K87" s="401"/>
      <c r="L87" s="401"/>
      <c r="M87" s="401"/>
      <c r="N87" s="401"/>
      <c r="O87" s="401"/>
      <c r="P87" s="369"/>
      <c r="Q87" s="397"/>
      <c r="R87" s="400"/>
      <c r="S87" s="397"/>
      <c r="T87" s="60" t="s">
        <v>757</v>
      </c>
      <c r="U87" s="27" t="s">
        <v>13</v>
      </c>
      <c r="V87" s="10"/>
    </row>
    <row r="88" spans="1:22" ht="20.25" customHeight="1">
      <c r="A88" s="383" t="s">
        <v>92</v>
      </c>
      <c r="B88" s="381"/>
      <c r="C88" s="381"/>
      <c r="D88" s="366"/>
      <c r="E88" s="370"/>
      <c r="F88" s="370"/>
      <c r="G88" s="370"/>
      <c r="H88" s="370"/>
      <c r="I88" s="373">
        <v>31</v>
      </c>
      <c r="J88" s="373">
        <v>143</v>
      </c>
      <c r="K88" s="373">
        <v>56</v>
      </c>
      <c r="L88" s="373">
        <v>90</v>
      </c>
      <c r="M88" s="373">
        <v>93</v>
      </c>
      <c r="N88" s="373"/>
      <c r="O88" s="373"/>
      <c r="P88" s="368">
        <f>SUM(I88:O88)</f>
        <v>413</v>
      </c>
      <c r="Q88" s="352">
        <v>19.95</v>
      </c>
      <c r="R88" s="355">
        <v>0.8</v>
      </c>
      <c r="S88" s="352">
        <f>P88*Q88*(1-R88)</f>
        <v>1647.8699999999997</v>
      </c>
      <c r="T88" s="60" t="s">
        <v>758</v>
      </c>
      <c r="U88" s="27" t="s">
        <v>12</v>
      </c>
      <c r="V88" s="10"/>
    </row>
    <row r="89" spans="1:22" ht="20.25" customHeight="1">
      <c r="A89" s="384"/>
      <c r="B89" s="381"/>
      <c r="C89" s="381"/>
      <c r="D89" s="366"/>
      <c r="E89" s="401"/>
      <c r="F89" s="401"/>
      <c r="G89" s="401"/>
      <c r="H89" s="401"/>
      <c r="I89" s="369"/>
      <c r="J89" s="369"/>
      <c r="K89" s="369"/>
      <c r="L89" s="369"/>
      <c r="M89" s="369"/>
      <c r="N89" s="369"/>
      <c r="O89" s="369"/>
      <c r="P89" s="369"/>
      <c r="Q89" s="397"/>
      <c r="R89" s="356"/>
      <c r="S89" s="397"/>
      <c r="T89" s="60" t="s">
        <v>759</v>
      </c>
      <c r="U89" s="27" t="s">
        <v>11</v>
      </c>
      <c r="V89" s="10"/>
    </row>
    <row r="90" spans="1:22" ht="20.25" customHeight="1">
      <c r="A90" s="384"/>
      <c r="B90" s="381"/>
      <c r="C90" s="381"/>
      <c r="D90" s="366"/>
      <c r="E90" s="401"/>
      <c r="F90" s="401"/>
      <c r="G90" s="401"/>
      <c r="H90" s="401"/>
      <c r="I90" s="369"/>
      <c r="J90" s="369"/>
      <c r="K90" s="369"/>
      <c r="L90" s="369"/>
      <c r="M90" s="369"/>
      <c r="N90" s="369"/>
      <c r="O90" s="369"/>
      <c r="P90" s="369"/>
      <c r="Q90" s="397"/>
      <c r="R90" s="356"/>
      <c r="S90" s="397"/>
      <c r="T90" s="60" t="s">
        <v>760</v>
      </c>
      <c r="U90" s="27" t="s">
        <v>10</v>
      </c>
      <c r="V90" s="10"/>
    </row>
    <row r="91" spans="1:22" ht="20.25" customHeight="1">
      <c r="A91" s="384"/>
      <c r="B91" s="381"/>
      <c r="C91" s="381"/>
      <c r="D91" s="366"/>
      <c r="E91" s="401"/>
      <c r="F91" s="401"/>
      <c r="G91" s="401"/>
      <c r="H91" s="401"/>
      <c r="I91" s="369"/>
      <c r="J91" s="369"/>
      <c r="K91" s="369"/>
      <c r="L91" s="369"/>
      <c r="M91" s="369"/>
      <c r="N91" s="369"/>
      <c r="O91" s="369"/>
      <c r="P91" s="369"/>
      <c r="Q91" s="397"/>
      <c r="R91" s="356"/>
      <c r="S91" s="397"/>
      <c r="T91" s="60" t="s">
        <v>761</v>
      </c>
      <c r="U91" s="27" t="s">
        <v>56</v>
      </c>
      <c r="V91" s="10"/>
    </row>
    <row r="92" spans="1:22" ht="20.25" customHeight="1">
      <c r="A92" s="384"/>
      <c r="B92" s="381"/>
      <c r="C92" s="381"/>
      <c r="D92" s="366"/>
      <c r="E92" s="401"/>
      <c r="F92" s="401"/>
      <c r="G92" s="401"/>
      <c r="H92" s="401"/>
      <c r="I92" s="369"/>
      <c r="J92" s="369"/>
      <c r="K92" s="369"/>
      <c r="L92" s="369"/>
      <c r="M92" s="369"/>
      <c r="N92" s="369"/>
      <c r="O92" s="369"/>
      <c r="P92" s="369"/>
      <c r="Q92" s="397"/>
      <c r="R92" s="356"/>
      <c r="S92" s="397"/>
      <c r="T92" s="60" t="s">
        <v>762</v>
      </c>
      <c r="U92" s="27" t="s">
        <v>8</v>
      </c>
      <c r="V92" s="10"/>
    </row>
    <row r="93" spans="1:22" ht="20.25" customHeight="1" thickBot="1">
      <c r="A93" s="385"/>
      <c r="B93" s="382"/>
      <c r="C93" s="382"/>
      <c r="D93" s="367"/>
      <c r="E93" s="402"/>
      <c r="F93" s="402"/>
      <c r="G93" s="402"/>
      <c r="H93" s="402"/>
      <c r="I93" s="376"/>
      <c r="J93" s="376"/>
      <c r="K93" s="376"/>
      <c r="L93" s="376"/>
      <c r="M93" s="376"/>
      <c r="N93" s="376"/>
      <c r="O93" s="376"/>
      <c r="P93" s="376"/>
      <c r="Q93" s="398"/>
      <c r="R93" s="359"/>
      <c r="S93" s="398"/>
      <c r="T93" s="30" t="s">
        <v>763</v>
      </c>
      <c r="U93" s="28" t="s">
        <v>24</v>
      </c>
      <c r="V93" s="10"/>
    </row>
    <row r="94" spans="1:22" ht="20.25" customHeight="1">
      <c r="A94" s="383" t="s">
        <v>783</v>
      </c>
      <c r="B94" s="368" t="s">
        <v>104</v>
      </c>
      <c r="C94" s="368"/>
      <c r="D94" s="365" t="s">
        <v>122</v>
      </c>
      <c r="E94" s="373">
        <v>44</v>
      </c>
      <c r="F94" s="373">
        <v>354</v>
      </c>
      <c r="G94" s="373">
        <v>753</v>
      </c>
      <c r="H94" s="373">
        <v>143</v>
      </c>
      <c r="I94" s="370"/>
      <c r="J94" s="370"/>
      <c r="K94" s="370"/>
      <c r="L94" s="370"/>
      <c r="M94" s="370"/>
      <c r="N94" s="370"/>
      <c r="O94" s="370"/>
      <c r="P94" s="368">
        <f t="shared" ref="P94" si="0">SUM(E94:O94)</f>
        <v>1294</v>
      </c>
      <c r="Q94" s="352">
        <v>16.95</v>
      </c>
      <c r="R94" s="399">
        <v>0.8</v>
      </c>
      <c r="S94" s="352">
        <f>P94*Q94*(1-R99)</f>
        <v>4386.6599999999989</v>
      </c>
      <c r="T94" s="60" t="s">
        <v>279</v>
      </c>
      <c r="U94" s="27">
        <v>4</v>
      </c>
      <c r="V94" s="10"/>
    </row>
    <row r="95" spans="1:22" ht="20.25" customHeight="1">
      <c r="A95" s="384"/>
      <c r="B95" s="381"/>
      <c r="C95" s="381"/>
      <c r="D95" s="366"/>
      <c r="E95" s="369"/>
      <c r="F95" s="369"/>
      <c r="G95" s="369"/>
      <c r="H95" s="369"/>
      <c r="I95" s="401"/>
      <c r="J95" s="401"/>
      <c r="K95" s="401"/>
      <c r="L95" s="401"/>
      <c r="M95" s="401"/>
      <c r="N95" s="401"/>
      <c r="O95" s="401"/>
      <c r="P95" s="369"/>
      <c r="Q95" s="397"/>
      <c r="R95" s="360"/>
      <c r="S95" s="397"/>
      <c r="T95" s="60" t="s">
        <v>280</v>
      </c>
      <c r="U95" s="27" t="s">
        <v>210</v>
      </c>
      <c r="V95" s="10"/>
    </row>
    <row r="96" spans="1:22" ht="20.25" customHeight="1">
      <c r="A96" s="384"/>
      <c r="B96" s="381"/>
      <c r="C96" s="381"/>
      <c r="D96" s="366"/>
      <c r="E96" s="369"/>
      <c r="F96" s="369"/>
      <c r="G96" s="369"/>
      <c r="H96" s="369"/>
      <c r="I96" s="401"/>
      <c r="J96" s="401"/>
      <c r="K96" s="401"/>
      <c r="L96" s="401"/>
      <c r="M96" s="401"/>
      <c r="N96" s="401"/>
      <c r="O96" s="401"/>
      <c r="P96" s="369"/>
      <c r="Q96" s="397"/>
      <c r="R96" s="360"/>
      <c r="S96" s="397"/>
      <c r="T96" s="60" t="s">
        <v>281</v>
      </c>
      <c r="U96" s="27" t="s">
        <v>211</v>
      </c>
      <c r="V96" s="10"/>
    </row>
    <row r="97" spans="1:22" ht="20.25" customHeight="1">
      <c r="A97" s="384"/>
      <c r="B97" s="381"/>
      <c r="C97" s="381"/>
      <c r="D97" s="366"/>
      <c r="E97" s="369"/>
      <c r="F97" s="369"/>
      <c r="G97" s="369"/>
      <c r="H97" s="369"/>
      <c r="I97" s="401"/>
      <c r="J97" s="401"/>
      <c r="K97" s="401"/>
      <c r="L97" s="401"/>
      <c r="M97" s="401"/>
      <c r="N97" s="401"/>
      <c r="O97" s="401"/>
      <c r="P97" s="369"/>
      <c r="Q97" s="397"/>
      <c r="R97" s="360"/>
      <c r="S97" s="397"/>
      <c r="T97" s="60" t="s">
        <v>282</v>
      </c>
      <c r="U97" s="27" t="s">
        <v>212</v>
      </c>
      <c r="V97" s="10"/>
    </row>
    <row r="98" spans="1:22" ht="20.25" customHeight="1">
      <c r="A98" s="384"/>
      <c r="B98" s="381"/>
      <c r="C98" s="381"/>
      <c r="D98" s="366"/>
      <c r="E98" s="369"/>
      <c r="F98" s="369"/>
      <c r="G98" s="369"/>
      <c r="H98" s="369"/>
      <c r="I98" s="401"/>
      <c r="J98" s="401"/>
      <c r="K98" s="401"/>
      <c r="L98" s="401"/>
      <c r="M98" s="401"/>
      <c r="N98" s="401"/>
      <c r="O98" s="401"/>
      <c r="P98" s="369"/>
      <c r="Q98" s="397"/>
      <c r="R98" s="400"/>
      <c r="S98" s="397"/>
      <c r="T98" s="60" t="s">
        <v>283</v>
      </c>
      <c r="U98" s="27" t="s">
        <v>13</v>
      </c>
      <c r="V98" s="10"/>
    </row>
    <row r="99" spans="1:22" ht="20.25" customHeight="1">
      <c r="A99" s="383" t="s">
        <v>57</v>
      </c>
      <c r="B99" s="381"/>
      <c r="C99" s="381"/>
      <c r="D99" s="366"/>
      <c r="E99" s="370"/>
      <c r="F99" s="370"/>
      <c r="G99" s="370"/>
      <c r="H99" s="370"/>
      <c r="I99" s="373">
        <v>134</v>
      </c>
      <c r="J99" s="373">
        <v>251</v>
      </c>
      <c r="K99" s="373">
        <v>252</v>
      </c>
      <c r="L99" s="373">
        <v>193</v>
      </c>
      <c r="M99" s="373">
        <v>227</v>
      </c>
      <c r="N99" s="373">
        <v>0</v>
      </c>
      <c r="O99" s="373">
        <v>0</v>
      </c>
      <c r="P99" s="368">
        <f>SUM(I99:O99)</f>
        <v>1057</v>
      </c>
      <c r="Q99" s="352">
        <v>19.95</v>
      </c>
      <c r="R99" s="355">
        <v>0.8</v>
      </c>
      <c r="S99" s="352">
        <f>P99*Q99*(1-R99)</f>
        <v>4217.4299999999985</v>
      </c>
      <c r="T99" s="60" t="s">
        <v>284</v>
      </c>
      <c r="U99" s="27" t="s">
        <v>12</v>
      </c>
      <c r="V99" s="10"/>
    </row>
    <row r="100" spans="1:22" ht="20.25" customHeight="1">
      <c r="A100" s="384"/>
      <c r="B100" s="381"/>
      <c r="C100" s="381"/>
      <c r="D100" s="366"/>
      <c r="E100" s="401"/>
      <c r="F100" s="401"/>
      <c r="G100" s="401"/>
      <c r="H100" s="401"/>
      <c r="I100" s="369"/>
      <c r="J100" s="369"/>
      <c r="K100" s="369"/>
      <c r="L100" s="369"/>
      <c r="M100" s="369"/>
      <c r="N100" s="369"/>
      <c r="O100" s="369"/>
      <c r="P100" s="369"/>
      <c r="Q100" s="397"/>
      <c r="R100" s="356"/>
      <c r="S100" s="397"/>
      <c r="T100" s="60" t="s">
        <v>285</v>
      </c>
      <c r="U100" s="27" t="s">
        <v>11</v>
      </c>
      <c r="V100" s="10"/>
    </row>
    <row r="101" spans="1:22" ht="20.25" customHeight="1">
      <c r="A101" s="384"/>
      <c r="B101" s="381"/>
      <c r="C101" s="381"/>
      <c r="D101" s="366"/>
      <c r="E101" s="401"/>
      <c r="F101" s="401"/>
      <c r="G101" s="401"/>
      <c r="H101" s="401"/>
      <c r="I101" s="369"/>
      <c r="J101" s="369"/>
      <c r="K101" s="369"/>
      <c r="L101" s="369"/>
      <c r="M101" s="369"/>
      <c r="N101" s="369"/>
      <c r="O101" s="369"/>
      <c r="P101" s="369"/>
      <c r="Q101" s="397"/>
      <c r="R101" s="356"/>
      <c r="S101" s="397"/>
      <c r="T101" s="60" t="s">
        <v>286</v>
      </c>
      <c r="U101" s="27" t="s">
        <v>10</v>
      </c>
      <c r="V101" s="10"/>
    </row>
    <row r="102" spans="1:22" ht="20.25" customHeight="1">
      <c r="A102" s="384"/>
      <c r="B102" s="381"/>
      <c r="C102" s="381"/>
      <c r="D102" s="366"/>
      <c r="E102" s="401"/>
      <c r="F102" s="401"/>
      <c r="G102" s="401"/>
      <c r="H102" s="401"/>
      <c r="I102" s="369"/>
      <c r="J102" s="369"/>
      <c r="K102" s="369"/>
      <c r="L102" s="369"/>
      <c r="M102" s="369"/>
      <c r="N102" s="369"/>
      <c r="O102" s="369"/>
      <c r="P102" s="369"/>
      <c r="Q102" s="397"/>
      <c r="R102" s="356"/>
      <c r="S102" s="397"/>
      <c r="T102" s="60" t="s">
        <v>287</v>
      </c>
      <c r="U102" s="27" t="s">
        <v>56</v>
      </c>
      <c r="V102" s="10"/>
    </row>
    <row r="103" spans="1:22" ht="20.25" customHeight="1">
      <c r="A103" s="384"/>
      <c r="B103" s="381"/>
      <c r="C103" s="381"/>
      <c r="D103" s="366"/>
      <c r="E103" s="401"/>
      <c r="F103" s="401"/>
      <c r="G103" s="401"/>
      <c r="H103" s="401"/>
      <c r="I103" s="369"/>
      <c r="J103" s="369"/>
      <c r="K103" s="369"/>
      <c r="L103" s="369"/>
      <c r="M103" s="369"/>
      <c r="N103" s="369"/>
      <c r="O103" s="369"/>
      <c r="P103" s="369"/>
      <c r="Q103" s="397"/>
      <c r="R103" s="356"/>
      <c r="S103" s="397"/>
      <c r="T103" s="60" t="s">
        <v>288</v>
      </c>
      <c r="U103" s="27" t="s">
        <v>8</v>
      </c>
      <c r="V103" s="10"/>
    </row>
    <row r="104" spans="1:22" ht="20.25" customHeight="1" thickBot="1">
      <c r="A104" s="385"/>
      <c r="B104" s="382"/>
      <c r="C104" s="382"/>
      <c r="D104" s="367"/>
      <c r="E104" s="402"/>
      <c r="F104" s="402"/>
      <c r="G104" s="402"/>
      <c r="H104" s="402"/>
      <c r="I104" s="376"/>
      <c r="J104" s="376"/>
      <c r="K104" s="376"/>
      <c r="L104" s="376"/>
      <c r="M104" s="376"/>
      <c r="N104" s="376"/>
      <c r="O104" s="376"/>
      <c r="P104" s="376"/>
      <c r="Q104" s="398"/>
      <c r="R104" s="359"/>
      <c r="S104" s="398"/>
      <c r="T104" s="30" t="s">
        <v>289</v>
      </c>
      <c r="U104" s="28" t="s">
        <v>24</v>
      </c>
      <c r="V104" s="10"/>
    </row>
    <row r="105" spans="1:22" ht="20.25" customHeight="1">
      <c r="A105" s="383" t="s">
        <v>784</v>
      </c>
      <c r="B105" s="368" t="s">
        <v>107</v>
      </c>
      <c r="C105" s="368"/>
      <c r="D105" s="365" t="s">
        <v>122</v>
      </c>
      <c r="E105" s="373">
        <v>249</v>
      </c>
      <c r="F105" s="373">
        <v>400</v>
      </c>
      <c r="G105" s="373">
        <v>272</v>
      </c>
      <c r="H105" s="373">
        <v>494</v>
      </c>
      <c r="I105" s="370"/>
      <c r="J105" s="370"/>
      <c r="K105" s="370"/>
      <c r="L105" s="370"/>
      <c r="M105" s="370"/>
      <c r="N105" s="370"/>
      <c r="O105" s="370"/>
      <c r="P105" s="368">
        <f t="shared" ref="P105" si="1">SUM(E105:O105)</f>
        <v>1415</v>
      </c>
      <c r="Q105" s="352">
        <v>16.95</v>
      </c>
      <c r="R105" s="399">
        <v>0.8</v>
      </c>
      <c r="S105" s="352">
        <f>P105*Q105*(1-R110)</f>
        <v>4796.8499999999985</v>
      </c>
      <c r="T105" s="60" t="s">
        <v>290</v>
      </c>
      <c r="U105" s="27">
        <v>4</v>
      </c>
      <c r="V105" s="10"/>
    </row>
    <row r="106" spans="1:22" ht="20.25" customHeight="1">
      <c r="A106" s="384"/>
      <c r="B106" s="381"/>
      <c r="C106" s="381"/>
      <c r="D106" s="366"/>
      <c r="E106" s="369"/>
      <c r="F106" s="369"/>
      <c r="G106" s="369"/>
      <c r="H106" s="369"/>
      <c r="I106" s="401"/>
      <c r="J106" s="401"/>
      <c r="K106" s="401"/>
      <c r="L106" s="401"/>
      <c r="M106" s="401"/>
      <c r="N106" s="401"/>
      <c r="O106" s="401"/>
      <c r="P106" s="369"/>
      <c r="Q106" s="397"/>
      <c r="R106" s="360"/>
      <c r="S106" s="397"/>
      <c r="T106" s="60" t="s">
        <v>291</v>
      </c>
      <c r="U106" s="27" t="s">
        <v>210</v>
      </c>
      <c r="V106" s="10"/>
    </row>
    <row r="107" spans="1:22" ht="20.25" customHeight="1">
      <c r="A107" s="384"/>
      <c r="B107" s="381"/>
      <c r="C107" s="381"/>
      <c r="D107" s="366"/>
      <c r="E107" s="369"/>
      <c r="F107" s="369"/>
      <c r="G107" s="369"/>
      <c r="H107" s="369"/>
      <c r="I107" s="401"/>
      <c r="J107" s="401"/>
      <c r="K107" s="401"/>
      <c r="L107" s="401"/>
      <c r="M107" s="401"/>
      <c r="N107" s="401"/>
      <c r="O107" s="401"/>
      <c r="P107" s="369"/>
      <c r="Q107" s="397"/>
      <c r="R107" s="360"/>
      <c r="S107" s="397"/>
      <c r="T107" s="60" t="s">
        <v>292</v>
      </c>
      <c r="U107" s="27" t="s">
        <v>211</v>
      </c>
      <c r="V107" s="10"/>
    </row>
    <row r="108" spans="1:22" ht="20.25" customHeight="1">
      <c r="A108" s="384"/>
      <c r="B108" s="381"/>
      <c r="C108" s="381"/>
      <c r="D108" s="366"/>
      <c r="E108" s="369"/>
      <c r="F108" s="369"/>
      <c r="G108" s="369"/>
      <c r="H108" s="369"/>
      <c r="I108" s="401"/>
      <c r="J108" s="401"/>
      <c r="K108" s="401"/>
      <c r="L108" s="401"/>
      <c r="M108" s="401"/>
      <c r="N108" s="401"/>
      <c r="O108" s="401"/>
      <c r="P108" s="369"/>
      <c r="Q108" s="397"/>
      <c r="R108" s="360"/>
      <c r="S108" s="397"/>
      <c r="T108" s="60" t="s">
        <v>293</v>
      </c>
      <c r="U108" s="27" t="s">
        <v>212</v>
      </c>
      <c r="V108" s="10"/>
    </row>
    <row r="109" spans="1:22" ht="20.25" customHeight="1">
      <c r="A109" s="384"/>
      <c r="B109" s="381"/>
      <c r="C109" s="381"/>
      <c r="D109" s="366"/>
      <c r="E109" s="369"/>
      <c r="F109" s="369"/>
      <c r="G109" s="369"/>
      <c r="H109" s="369"/>
      <c r="I109" s="401"/>
      <c r="J109" s="401"/>
      <c r="K109" s="401"/>
      <c r="L109" s="401"/>
      <c r="M109" s="401"/>
      <c r="N109" s="401"/>
      <c r="O109" s="401"/>
      <c r="P109" s="369"/>
      <c r="Q109" s="397"/>
      <c r="R109" s="400"/>
      <c r="S109" s="397"/>
      <c r="T109" s="60" t="s">
        <v>294</v>
      </c>
      <c r="U109" s="27" t="s">
        <v>13</v>
      </c>
      <c r="V109" s="10"/>
    </row>
    <row r="110" spans="1:22" ht="20.25" customHeight="1">
      <c r="A110" s="383" t="s">
        <v>58</v>
      </c>
      <c r="B110" s="381"/>
      <c r="C110" s="381"/>
      <c r="D110" s="366"/>
      <c r="E110" s="370"/>
      <c r="F110" s="370"/>
      <c r="G110" s="370"/>
      <c r="H110" s="370"/>
      <c r="I110" s="373">
        <v>751</v>
      </c>
      <c r="J110" s="373">
        <v>0</v>
      </c>
      <c r="K110" s="373">
        <v>324</v>
      </c>
      <c r="L110" s="373">
        <v>173</v>
      </c>
      <c r="M110" s="373">
        <v>123</v>
      </c>
      <c r="N110" s="373"/>
      <c r="O110" s="373"/>
      <c r="P110" s="368">
        <f>SUM(I110:O110)</f>
        <v>1371</v>
      </c>
      <c r="Q110" s="352">
        <v>19.95</v>
      </c>
      <c r="R110" s="355">
        <v>0.8</v>
      </c>
      <c r="S110" s="352">
        <f>P110*Q110*(1-R110)</f>
        <v>5470.2899999999991</v>
      </c>
      <c r="T110" s="60" t="s">
        <v>295</v>
      </c>
      <c r="U110" s="27" t="s">
        <v>12</v>
      </c>
      <c r="V110" s="10"/>
    </row>
    <row r="111" spans="1:22" ht="20.25" customHeight="1">
      <c r="A111" s="384"/>
      <c r="B111" s="381"/>
      <c r="C111" s="381"/>
      <c r="D111" s="366"/>
      <c r="E111" s="401"/>
      <c r="F111" s="401"/>
      <c r="G111" s="401"/>
      <c r="H111" s="401"/>
      <c r="I111" s="369"/>
      <c r="J111" s="369"/>
      <c r="K111" s="369"/>
      <c r="L111" s="369"/>
      <c r="M111" s="369"/>
      <c r="N111" s="369"/>
      <c r="O111" s="369"/>
      <c r="P111" s="369"/>
      <c r="Q111" s="397"/>
      <c r="R111" s="356"/>
      <c r="S111" s="397"/>
      <c r="T111" s="60" t="s">
        <v>296</v>
      </c>
      <c r="U111" s="27" t="s">
        <v>11</v>
      </c>
      <c r="V111" s="10"/>
    </row>
    <row r="112" spans="1:22" ht="20.25" customHeight="1">
      <c r="A112" s="384"/>
      <c r="B112" s="381"/>
      <c r="C112" s="381"/>
      <c r="D112" s="366"/>
      <c r="E112" s="401"/>
      <c r="F112" s="401"/>
      <c r="G112" s="401"/>
      <c r="H112" s="401"/>
      <c r="I112" s="369"/>
      <c r="J112" s="369"/>
      <c r="K112" s="369"/>
      <c r="L112" s="369"/>
      <c r="M112" s="369"/>
      <c r="N112" s="369"/>
      <c r="O112" s="369"/>
      <c r="P112" s="369"/>
      <c r="Q112" s="397"/>
      <c r="R112" s="356"/>
      <c r="S112" s="397"/>
      <c r="T112" s="60" t="s">
        <v>297</v>
      </c>
      <c r="U112" s="27" t="s">
        <v>10</v>
      </c>
      <c r="V112" s="10"/>
    </row>
    <row r="113" spans="1:22" ht="20.25" customHeight="1">
      <c r="A113" s="384"/>
      <c r="B113" s="381"/>
      <c r="C113" s="381"/>
      <c r="D113" s="366"/>
      <c r="E113" s="401"/>
      <c r="F113" s="401"/>
      <c r="G113" s="401"/>
      <c r="H113" s="401"/>
      <c r="I113" s="369"/>
      <c r="J113" s="369"/>
      <c r="K113" s="369"/>
      <c r="L113" s="369"/>
      <c r="M113" s="369"/>
      <c r="N113" s="369"/>
      <c r="O113" s="369"/>
      <c r="P113" s="369"/>
      <c r="Q113" s="397"/>
      <c r="R113" s="356"/>
      <c r="S113" s="397"/>
      <c r="T113" s="60" t="s">
        <v>298</v>
      </c>
      <c r="U113" s="27" t="s">
        <v>56</v>
      </c>
      <c r="V113" s="10"/>
    </row>
    <row r="114" spans="1:22" ht="20.25" customHeight="1">
      <c r="A114" s="384"/>
      <c r="B114" s="381"/>
      <c r="C114" s="381"/>
      <c r="D114" s="366"/>
      <c r="E114" s="401"/>
      <c r="F114" s="401"/>
      <c r="G114" s="401"/>
      <c r="H114" s="401"/>
      <c r="I114" s="369"/>
      <c r="J114" s="369"/>
      <c r="K114" s="369"/>
      <c r="L114" s="369"/>
      <c r="M114" s="369"/>
      <c r="N114" s="369"/>
      <c r="O114" s="369"/>
      <c r="P114" s="369"/>
      <c r="Q114" s="397"/>
      <c r="R114" s="356"/>
      <c r="S114" s="397"/>
      <c r="T114" s="60" t="s">
        <v>299</v>
      </c>
      <c r="U114" s="27" t="s">
        <v>8</v>
      </c>
      <c r="V114" s="10"/>
    </row>
    <row r="115" spans="1:22" ht="20.25" customHeight="1" thickBot="1">
      <c r="A115" s="385"/>
      <c r="B115" s="382"/>
      <c r="C115" s="382"/>
      <c r="D115" s="367"/>
      <c r="E115" s="402"/>
      <c r="F115" s="402"/>
      <c r="G115" s="402"/>
      <c r="H115" s="402"/>
      <c r="I115" s="376"/>
      <c r="J115" s="376"/>
      <c r="K115" s="376"/>
      <c r="L115" s="376"/>
      <c r="M115" s="376"/>
      <c r="N115" s="376"/>
      <c r="O115" s="376"/>
      <c r="P115" s="376"/>
      <c r="Q115" s="398"/>
      <c r="R115" s="359"/>
      <c r="S115" s="398"/>
      <c r="T115" s="30" t="s">
        <v>300</v>
      </c>
      <c r="U115" s="28" t="s">
        <v>24</v>
      </c>
      <c r="V115" s="10"/>
    </row>
    <row r="116" spans="1:22" s="167" customFormat="1" ht="22.5" customHeight="1" thickBot="1">
      <c r="A116" s="158"/>
      <c r="B116" s="158"/>
      <c r="C116" s="158"/>
      <c r="D116" s="158"/>
      <c r="E116" s="158"/>
      <c r="F116" s="159"/>
      <c r="G116" s="158"/>
      <c r="H116" s="158"/>
      <c r="I116" s="158"/>
      <c r="J116" s="158"/>
      <c r="K116" s="158"/>
      <c r="L116" s="158"/>
      <c r="M116" s="158"/>
      <c r="N116" s="158"/>
      <c r="O116" s="158"/>
      <c r="P116" s="160">
        <f>SUM(P17:P115)</f>
        <v>11473</v>
      </c>
      <c r="Q116" s="161"/>
      <c r="R116" s="162"/>
      <c r="S116" s="163">
        <f>SUM(S17:S115)</f>
        <v>41341.469999999994</v>
      </c>
      <c r="T116" s="158"/>
      <c r="U116" s="158"/>
    </row>
  </sheetData>
  <mergeCells count="338">
    <mergeCell ref="A99:A104"/>
    <mergeCell ref="A105:A109"/>
    <mergeCell ref="A110:A115"/>
    <mergeCell ref="L105:L109"/>
    <mergeCell ref="M105:M109"/>
    <mergeCell ref="N105:N109"/>
    <mergeCell ref="O105:O109"/>
    <mergeCell ref="P105:P109"/>
    <mergeCell ref="Q105:Q109"/>
    <mergeCell ref="E110:E115"/>
    <mergeCell ref="F110:F115"/>
    <mergeCell ref="G110:G115"/>
    <mergeCell ref="H110:H115"/>
    <mergeCell ref="I110:I115"/>
    <mergeCell ref="J110:J115"/>
    <mergeCell ref="K110:K115"/>
    <mergeCell ref="L110:L115"/>
    <mergeCell ref="M110:M115"/>
    <mergeCell ref="N110:N115"/>
    <mergeCell ref="O110:O115"/>
    <mergeCell ref="P110:P115"/>
    <mergeCell ref="Q110:Q115"/>
    <mergeCell ref="B94:B104"/>
    <mergeCell ref="C94:C104"/>
    <mergeCell ref="M94:M98"/>
    <mergeCell ref="N94:N98"/>
    <mergeCell ref="O94:O98"/>
    <mergeCell ref="P94:P98"/>
    <mergeCell ref="Q94:Q98"/>
    <mergeCell ref="E99:E104"/>
    <mergeCell ref="F99:F104"/>
    <mergeCell ref="G99:G104"/>
    <mergeCell ref="H99:H104"/>
    <mergeCell ref="I99:I104"/>
    <mergeCell ref="J99:J104"/>
    <mergeCell ref="K99:K104"/>
    <mergeCell ref="L99:L104"/>
    <mergeCell ref="M99:M104"/>
    <mergeCell ref="N99:N104"/>
    <mergeCell ref="O99:O104"/>
    <mergeCell ref="P99:P104"/>
    <mergeCell ref="Q99:Q104"/>
    <mergeCell ref="J94:J98"/>
    <mergeCell ref="K94:K98"/>
    <mergeCell ref="L94:L98"/>
    <mergeCell ref="L83:L87"/>
    <mergeCell ref="M83:M87"/>
    <mergeCell ref="N83:N87"/>
    <mergeCell ref="O83:O87"/>
    <mergeCell ref="P83:P87"/>
    <mergeCell ref="Q83:Q87"/>
    <mergeCell ref="E88:E93"/>
    <mergeCell ref="F88:F93"/>
    <mergeCell ref="G88:G93"/>
    <mergeCell ref="H88:H93"/>
    <mergeCell ref="I88:I93"/>
    <mergeCell ref="J88:J93"/>
    <mergeCell ref="K88:K93"/>
    <mergeCell ref="L88:L93"/>
    <mergeCell ref="M88:M93"/>
    <mergeCell ref="N88:N93"/>
    <mergeCell ref="O88:O93"/>
    <mergeCell ref="P88:P93"/>
    <mergeCell ref="Q88:Q93"/>
    <mergeCell ref="G83:G87"/>
    <mergeCell ref="H83:H87"/>
    <mergeCell ref="I83:I87"/>
    <mergeCell ref="J83:J87"/>
    <mergeCell ref="K83:K87"/>
    <mergeCell ref="E66:E71"/>
    <mergeCell ref="F66:F71"/>
    <mergeCell ref="G66:G71"/>
    <mergeCell ref="H66:H71"/>
    <mergeCell ref="I66:I71"/>
    <mergeCell ref="J66:J71"/>
    <mergeCell ref="K66:K71"/>
    <mergeCell ref="L66:L71"/>
    <mergeCell ref="M66:M71"/>
    <mergeCell ref="N61:N65"/>
    <mergeCell ref="O61:O65"/>
    <mergeCell ref="P61:P65"/>
    <mergeCell ref="Q61:Q65"/>
    <mergeCell ref="E55:E60"/>
    <mergeCell ref="F55:F60"/>
    <mergeCell ref="G55:G60"/>
    <mergeCell ref="H55:H60"/>
    <mergeCell ref="I55:I60"/>
    <mergeCell ref="J55:J60"/>
    <mergeCell ref="K55:K60"/>
    <mergeCell ref="E61:E65"/>
    <mergeCell ref="F61:F65"/>
    <mergeCell ref="G61:G65"/>
    <mergeCell ref="H61:H65"/>
    <mergeCell ref="I61:I65"/>
    <mergeCell ref="J61:J65"/>
    <mergeCell ref="K61:K65"/>
    <mergeCell ref="L61:L65"/>
    <mergeCell ref="M61:M65"/>
    <mergeCell ref="E44:E49"/>
    <mergeCell ref="F44:F49"/>
    <mergeCell ref="G44:G49"/>
    <mergeCell ref="H44:H49"/>
    <mergeCell ref="I44:I49"/>
    <mergeCell ref="N55:N60"/>
    <mergeCell ref="O55:O60"/>
    <mergeCell ref="P55:P60"/>
    <mergeCell ref="Q55:Q60"/>
    <mergeCell ref="E50:E54"/>
    <mergeCell ref="F50:F54"/>
    <mergeCell ref="G50:G54"/>
    <mergeCell ref="H50:H54"/>
    <mergeCell ref="I50:I54"/>
    <mergeCell ref="J50:J54"/>
    <mergeCell ref="K50:K54"/>
    <mergeCell ref="L50:L54"/>
    <mergeCell ref="M50:M54"/>
    <mergeCell ref="O33:O38"/>
    <mergeCell ref="P33:P38"/>
    <mergeCell ref="Q33:Q38"/>
    <mergeCell ref="N39:N43"/>
    <mergeCell ref="O39:O43"/>
    <mergeCell ref="P39:P43"/>
    <mergeCell ref="Q39:Q43"/>
    <mergeCell ref="L55:L60"/>
    <mergeCell ref="M55:M60"/>
    <mergeCell ref="N44:N49"/>
    <mergeCell ref="O44:O49"/>
    <mergeCell ref="P44:P49"/>
    <mergeCell ref="Q44:Q49"/>
    <mergeCell ref="N50:N54"/>
    <mergeCell ref="O50:O54"/>
    <mergeCell ref="P50:P54"/>
    <mergeCell ref="Q50:Q54"/>
    <mergeCell ref="K39:K43"/>
    <mergeCell ref="L39:L43"/>
    <mergeCell ref="M39:M43"/>
    <mergeCell ref="J44:J49"/>
    <mergeCell ref="K44:K49"/>
    <mergeCell ref="L44:L49"/>
    <mergeCell ref="M44:M49"/>
    <mergeCell ref="M33:M38"/>
    <mergeCell ref="N33:N38"/>
    <mergeCell ref="O28:O32"/>
    <mergeCell ref="P28:P32"/>
    <mergeCell ref="Q28:Q32"/>
    <mergeCell ref="J17:J21"/>
    <mergeCell ref="J22:J27"/>
    <mergeCell ref="K17:K21"/>
    <mergeCell ref="K22:K27"/>
    <mergeCell ref="L17:L21"/>
    <mergeCell ref="O22:O27"/>
    <mergeCell ref="P17:P21"/>
    <mergeCell ref="P22:P27"/>
    <mergeCell ref="A14:D14"/>
    <mergeCell ref="A15:A16"/>
    <mergeCell ref="C15:C16"/>
    <mergeCell ref="D15:D16"/>
    <mergeCell ref="E15:E16"/>
    <mergeCell ref="B15:B16"/>
    <mergeCell ref="J15:J16"/>
    <mergeCell ref="K15:K16"/>
    <mergeCell ref="L15:L16"/>
    <mergeCell ref="H28:H32"/>
    <mergeCell ref="I28:I32"/>
    <mergeCell ref="O15:O16"/>
    <mergeCell ref="P15:P16"/>
    <mergeCell ref="F15:F16"/>
    <mergeCell ref="G15:G16"/>
    <mergeCell ref="H15:H16"/>
    <mergeCell ref="I15:I16"/>
    <mergeCell ref="F17:F21"/>
    <mergeCell ref="F22:F27"/>
    <mergeCell ref="G17:G21"/>
    <mergeCell ref="G22:G27"/>
    <mergeCell ref="H17:H21"/>
    <mergeCell ref="H22:H27"/>
    <mergeCell ref="L22:L27"/>
    <mergeCell ref="M17:M21"/>
    <mergeCell ref="M22:M27"/>
    <mergeCell ref="N17:N21"/>
    <mergeCell ref="N22:N27"/>
    <mergeCell ref="M15:M16"/>
    <mergeCell ref="N15:N16"/>
    <mergeCell ref="O17:O21"/>
    <mergeCell ref="M28:M32"/>
    <mergeCell ref="N28:N32"/>
    <mergeCell ref="B39:B49"/>
    <mergeCell ref="C39:C49"/>
    <mergeCell ref="D39:D49"/>
    <mergeCell ref="J33:J38"/>
    <mergeCell ref="K33:K38"/>
    <mergeCell ref="L33:L38"/>
    <mergeCell ref="B61:B71"/>
    <mergeCell ref="C61:C71"/>
    <mergeCell ref="D61:D71"/>
    <mergeCell ref="B50:B60"/>
    <mergeCell ref="C50:C60"/>
    <mergeCell ref="D50:D60"/>
    <mergeCell ref="B28:B38"/>
    <mergeCell ref="C28:C38"/>
    <mergeCell ref="D28:D38"/>
    <mergeCell ref="J28:J32"/>
    <mergeCell ref="K28:K32"/>
    <mergeCell ref="L28:L32"/>
    <mergeCell ref="E39:E43"/>
    <mergeCell ref="F39:F43"/>
    <mergeCell ref="G39:G43"/>
    <mergeCell ref="H39:H43"/>
    <mergeCell ref="F28:F32"/>
    <mergeCell ref="G28:G32"/>
    <mergeCell ref="I72:I76"/>
    <mergeCell ref="J72:J76"/>
    <mergeCell ref="K72:K76"/>
    <mergeCell ref="L72:L76"/>
    <mergeCell ref="M72:M76"/>
    <mergeCell ref="N72:N76"/>
    <mergeCell ref="O72:O76"/>
    <mergeCell ref="P72:P76"/>
    <mergeCell ref="J77:J82"/>
    <mergeCell ref="K77:K82"/>
    <mergeCell ref="L77:L82"/>
    <mergeCell ref="M77:M82"/>
    <mergeCell ref="N77:N82"/>
    <mergeCell ref="O77:O82"/>
    <mergeCell ref="P77:P82"/>
    <mergeCell ref="B105:B115"/>
    <mergeCell ref="C105:C115"/>
    <mergeCell ref="D105:D115"/>
    <mergeCell ref="E105:E109"/>
    <mergeCell ref="F105:F109"/>
    <mergeCell ref="G105:G109"/>
    <mergeCell ref="H105:H109"/>
    <mergeCell ref="I105:I109"/>
    <mergeCell ref="J105:J109"/>
    <mergeCell ref="K105:K109"/>
    <mergeCell ref="A77:A82"/>
    <mergeCell ref="A83:A87"/>
    <mergeCell ref="A88:A93"/>
    <mergeCell ref="D94:D104"/>
    <mergeCell ref="E94:E98"/>
    <mergeCell ref="F94:F98"/>
    <mergeCell ref="G94:G98"/>
    <mergeCell ref="H94:H98"/>
    <mergeCell ref="I94:I98"/>
    <mergeCell ref="B72:B82"/>
    <mergeCell ref="C72:C82"/>
    <mergeCell ref="D72:D82"/>
    <mergeCell ref="B83:B93"/>
    <mergeCell ref="C83:C93"/>
    <mergeCell ref="D83:D93"/>
    <mergeCell ref="E72:E76"/>
    <mergeCell ref="F72:F76"/>
    <mergeCell ref="E83:E87"/>
    <mergeCell ref="F83:F87"/>
    <mergeCell ref="E77:E82"/>
    <mergeCell ref="F77:F82"/>
    <mergeCell ref="G77:G82"/>
    <mergeCell ref="H77:H82"/>
    <mergeCell ref="T14:U14"/>
    <mergeCell ref="R15:R16"/>
    <mergeCell ref="S15:S16"/>
    <mergeCell ref="R17:R21"/>
    <mergeCell ref="S17:S21"/>
    <mergeCell ref="R22:R27"/>
    <mergeCell ref="S22:S27"/>
    <mergeCell ref="R28:R32"/>
    <mergeCell ref="A50:A54"/>
    <mergeCell ref="I39:I43"/>
    <mergeCell ref="J39:J43"/>
    <mergeCell ref="B17:B27"/>
    <mergeCell ref="D17:D27"/>
    <mergeCell ref="E17:E21"/>
    <mergeCell ref="E22:E27"/>
    <mergeCell ref="I17:I21"/>
    <mergeCell ref="I22:I27"/>
    <mergeCell ref="E33:E38"/>
    <mergeCell ref="F33:F38"/>
    <mergeCell ref="G33:G38"/>
    <mergeCell ref="H33:H38"/>
    <mergeCell ref="I33:I38"/>
    <mergeCell ref="C17:C27"/>
    <mergeCell ref="E28:E32"/>
    <mergeCell ref="A72:A76"/>
    <mergeCell ref="T15:T16"/>
    <mergeCell ref="U15:U16"/>
    <mergeCell ref="Q15:Q16"/>
    <mergeCell ref="Q17:Q21"/>
    <mergeCell ref="Q22:Q27"/>
    <mergeCell ref="Q72:Q76"/>
    <mergeCell ref="I77:I82"/>
    <mergeCell ref="A94:A98"/>
    <mergeCell ref="A17:A21"/>
    <mergeCell ref="A22:A27"/>
    <mergeCell ref="A28:A32"/>
    <mergeCell ref="A33:A38"/>
    <mergeCell ref="A39:A43"/>
    <mergeCell ref="A44:A49"/>
    <mergeCell ref="Q66:Q71"/>
    <mergeCell ref="A55:A60"/>
    <mergeCell ref="A61:A65"/>
    <mergeCell ref="A66:A71"/>
    <mergeCell ref="N66:N71"/>
    <mergeCell ref="O66:O71"/>
    <mergeCell ref="P66:P71"/>
    <mergeCell ref="G72:G76"/>
    <mergeCell ref="H72:H76"/>
    <mergeCell ref="Q77:Q82"/>
    <mergeCell ref="R83:R87"/>
    <mergeCell ref="S83:S87"/>
    <mergeCell ref="R88:R93"/>
    <mergeCell ref="S88:S93"/>
    <mergeCell ref="R94:R98"/>
    <mergeCell ref="S94:S98"/>
    <mergeCell ref="R99:R104"/>
    <mergeCell ref="S99:S104"/>
    <mergeCell ref="S28:S32"/>
    <mergeCell ref="R33:R38"/>
    <mergeCell ref="S33:S38"/>
    <mergeCell ref="R39:R43"/>
    <mergeCell ref="S39:S43"/>
    <mergeCell ref="R44:R49"/>
    <mergeCell ref="S44:S49"/>
    <mergeCell ref="R50:R54"/>
    <mergeCell ref="S50:S54"/>
    <mergeCell ref="R110:R115"/>
    <mergeCell ref="S110:S115"/>
    <mergeCell ref="R55:R60"/>
    <mergeCell ref="S55:S60"/>
    <mergeCell ref="R61:R65"/>
    <mergeCell ref="S61:S65"/>
    <mergeCell ref="R66:R71"/>
    <mergeCell ref="S66:S71"/>
    <mergeCell ref="R72:R76"/>
    <mergeCell ref="S72:S76"/>
    <mergeCell ref="R77:R82"/>
    <mergeCell ref="S77:S82"/>
    <mergeCell ref="R105:R109"/>
    <mergeCell ref="S105:S109"/>
  </mergeCells>
  <pageMargins left="0.23622047244094488" right="0.23622047244094488" top="0.74803149606299213" bottom="0.74803149606299213" header="0.31496062992125984" footer="0.31496062992125984"/>
  <pageSetup paperSize="8" scale="40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pageSetUpPr fitToPage="1"/>
  </sheetPr>
  <dimension ref="A1:V115"/>
  <sheetViews>
    <sheetView showGridLines="0" zoomScale="50" zoomScaleNormal="50" zoomScalePageLayoutView="75" workbookViewId="0">
      <selection activeCell="B2" sqref="B2:D7"/>
    </sheetView>
  </sheetViews>
  <sheetFormatPr defaultColWidth="11.42578125" defaultRowHeight="15.75"/>
  <cols>
    <col min="1" max="4" width="31.42578125" style="10" customWidth="1"/>
    <col min="5" max="15" width="8.42578125" style="10" customWidth="1"/>
    <col min="16" max="16" width="17.28515625" style="10" customWidth="1"/>
    <col min="17" max="17" width="17.28515625" style="109" customWidth="1"/>
    <col min="18" max="18" width="20.5703125" style="144" customWidth="1"/>
    <col min="19" max="19" width="30.5703125" style="109" customWidth="1"/>
    <col min="20" max="20" width="25.5703125" style="104" customWidth="1"/>
    <col min="21" max="21" width="35.7109375" style="109" customWidth="1"/>
    <col min="22" max="22" width="39" style="11" customWidth="1"/>
    <col min="23" max="23" width="10" style="10" customWidth="1"/>
    <col min="24" max="26" width="11.42578125" style="10" customWidth="1"/>
    <col min="27" max="16384" width="11.42578125" style="10"/>
  </cols>
  <sheetData>
    <row r="1" spans="1:21" s="38" customFormat="1" ht="19.5" customHeight="1">
      <c r="A1" s="37"/>
      <c r="C1" s="39"/>
      <c r="O1" s="40"/>
      <c r="R1" s="141"/>
    </row>
    <row r="2" spans="1:21" s="38" customFormat="1" ht="19.5" customHeight="1">
      <c r="A2" s="37"/>
      <c r="B2" s="97"/>
      <c r="C2" s="41"/>
      <c r="D2" s="40"/>
      <c r="O2" s="42"/>
      <c r="R2" s="141"/>
    </row>
    <row r="3" spans="1:21" s="38" customFormat="1" ht="19.5" customHeight="1">
      <c r="A3" s="37"/>
      <c r="B3" s="40"/>
      <c r="C3" s="41"/>
      <c r="D3" s="97"/>
      <c r="O3" s="42"/>
      <c r="R3" s="141"/>
    </row>
    <row r="4" spans="1:21" s="38" customFormat="1" ht="19.5" customHeight="1">
      <c r="A4" s="37"/>
      <c r="B4" s="40"/>
      <c r="C4" s="41"/>
      <c r="D4" s="40"/>
      <c r="O4" s="42"/>
      <c r="R4" s="141"/>
    </row>
    <row r="5" spans="1:21" s="38" customFormat="1" ht="19.5" customHeight="1">
      <c r="A5" s="37"/>
      <c r="B5" s="40"/>
      <c r="C5" s="43"/>
      <c r="D5" s="40"/>
      <c r="E5" s="33"/>
      <c r="R5" s="141"/>
    </row>
    <row r="6" spans="1:21" s="38" customFormat="1" ht="19.5" customHeight="1">
      <c r="A6" s="37"/>
      <c r="B6" s="40"/>
      <c r="C6" s="41"/>
      <c r="D6" s="40"/>
      <c r="R6" s="141"/>
    </row>
    <row r="7" spans="1:21" s="38" customFormat="1" ht="19.5" customHeight="1">
      <c r="A7" s="37"/>
      <c r="B7" s="40"/>
      <c r="C7" s="41"/>
      <c r="D7" s="40"/>
      <c r="O7" s="41"/>
      <c r="R7" s="141"/>
    </row>
    <row r="8" spans="1:21" s="38" customFormat="1" ht="19.5" customHeight="1">
      <c r="A8" s="37"/>
      <c r="B8" s="44"/>
      <c r="C8" s="44"/>
      <c r="D8" s="44"/>
      <c r="E8" s="44"/>
      <c r="F8" s="44"/>
      <c r="G8" s="39"/>
      <c r="H8" s="39"/>
      <c r="R8" s="141"/>
    </row>
    <row r="9" spans="1:21" s="38" customFormat="1" ht="19.5" customHeight="1">
      <c r="A9" s="45"/>
      <c r="B9" s="44"/>
      <c r="C9" s="46"/>
      <c r="D9" s="35"/>
      <c r="E9" s="35"/>
      <c r="F9" s="44"/>
      <c r="R9" s="141"/>
    </row>
    <row r="10" spans="1:21" s="38" customFormat="1" ht="19.5" customHeight="1">
      <c r="A10" s="45"/>
      <c r="B10" s="44"/>
      <c r="C10" s="46"/>
      <c r="D10" s="35"/>
      <c r="E10" s="35"/>
      <c r="F10" s="44"/>
      <c r="Q10" s="106"/>
      <c r="R10" s="150"/>
      <c r="S10" s="106"/>
      <c r="T10" s="99"/>
      <c r="U10" s="106"/>
    </row>
    <row r="11" spans="1:21" s="38" customFormat="1" ht="19.5" customHeight="1">
      <c r="A11" s="45"/>
      <c r="B11" s="44"/>
      <c r="C11" s="46"/>
      <c r="D11" s="35"/>
      <c r="E11" s="35"/>
      <c r="F11" s="44"/>
      <c r="Q11" s="106"/>
      <c r="R11" s="150"/>
      <c r="S11" s="106"/>
      <c r="T11" s="99"/>
      <c r="U11" s="106"/>
    </row>
    <row r="12" spans="1:21" s="38" customFormat="1" ht="19.5" customHeight="1">
      <c r="A12" s="45"/>
      <c r="B12" s="44"/>
      <c r="C12" s="44"/>
      <c r="D12" s="36"/>
      <c r="E12" s="35"/>
      <c r="F12" s="44"/>
      <c r="Q12" s="106"/>
      <c r="R12" s="150"/>
      <c r="S12" s="106"/>
      <c r="T12" s="99"/>
      <c r="U12" s="106"/>
    </row>
    <row r="13" spans="1:21" s="49" customFormat="1" ht="19.5" customHeight="1" thickBot="1">
      <c r="A13" s="47"/>
      <c r="B13" s="44"/>
      <c r="C13" s="46"/>
      <c r="D13" s="48"/>
      <c r="E13" s="48"/>
      <c r="F13" s="48"/>
      <c r="Q13" s="107"/>
      <c r="R13" s="151"/>
      <c r="S13" s="107"/>
      <c r="T13" s="101"/>
      <c r="U13" s="108"/>
    </row>
    <row r="14" spans="1:21" s="1" customFormat="1" ht="22.5" customHeight="1">
      <c r="A14" s="395" t="s">
        <v>78</v>
      </c>
      <c r="B14" s="391"/>
      <c r="C14" s="391"/>
      <c r="D14" s="391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43"/>
      <c r="S14" s="127"/>
      <c r="T14" s="391"/>
      <c r="U14" s="392"/>
    </row>
    <row r="15" spans="1:21" s="50" customFormat="1" ht="11.25" customHeight="1">
      <c r="A15" s="338" t="s">
        <v>21</v>
      </c>
      <c r="B15" s="327" t="s">
        <v>91</v>
      </c>
      <c r="C15" s="327" t="s">
        <v>22</v>
      </c>
      <c r="D15" s="327" t="s">
        <v>23</v>
      </c>
      <c r="E15" s="327">
        <v>4</v>
      </c>
      <c r="F15" s="327" t="s">
        <v>16</v>
      </c>
      <c r="G15" s="327" t="s">
        <v>15</v>
      </c>
      <c r="H15" s="327" t="s">
        <v>14</v>
      </c>
      <c r="I15" s="327" t="s">
        <v>13</v>
      </c>
      <c r="J15" s="327" t="s">
        <v>12</v>
      </c>
      <c r="K15" s="327" t="s">
        <v>11</v>
      </c>
      <c r="L15" s="327" t="s">
        <v>10</v>
      </c>
      <c r="M15" s="327" t="s">
        <v>56</v>
      </c>
      <c r="N15" s="327" t="s">
        <v>8</v>
      </c>
      <c r="O15" s="327" t="s">
        <v>24</v>
      </c>
      <c r="P15" s="327" t="s">
        <v>7</v>
      </c>
      <c r="Q15" s="327" t="s">
        <v>995</v>
      </c>
      <c r="R15" s="362" t="s">
        <v>996</v>
      </c>
      <c r="S15" s="327" t="s">
        <v>7</v>
      </c>
      <c r="T15" s="327" t="s">
        <v>115</v>
      </c>
      <c r="U15" s="313" t="s">
        <v>116</v>
      </c>
    </row>
    <row r="16" spans="1:21" s="31" customFormat="1" ht="21" thickBot="1">
      <c r="A16" s="396"/>
      <c r="B16" s="387"/>
      <c r="C16" s="393"/>
      <c r="D16" s="386"/>
      <c r="E16" s="386"/>
      <c r="F16" s="386"/>
      <c r="G16" s="386"/>
      <c r="H16" s="386"/>
      <c r="I16" s="386"/>
      <c r="J16" s="386"/>
      <c r="K16" s="386"/>
      <c r="L16" s="386"/>
      <c r="M16" s="386"/>
      <c r="N16" s="386"/>
      <c r="O16" s="386"/>
      <c r="P16" s="386"/>
      <c r="Q16" s="386"/>
      <c r="R16" s="363"/>
      <c r="S16" s="386"/>
      <c r="T16" s="393"/>
      <c r="U16" s="394"/>
    </row>
    <row r="17" spans="1:22" ht="20.25" customHeight="1">
      <c r="A17" s="383" t="s">
        <v>301</v>
      </c>
      <c r="B17" s="368" t="s">
        <v>108</v>
      </c>
      <c r="C17" s="388"/>
      <c r="D17" s="365" t="s">
        <v>122</v>
      </c>
      <c r="E17" s="373">
        <v>72</v>
      </c>
      <c r="F17" s="373">
        <v>310</v>
      </c>
      <c r="G17" s="373">
        <v>382</v>
      </c>
      <c r="H17" s="373">
        <v>437</v>
      </c>
      <c r="I17" s="370"/>
      <c r="J17" s="370"/>
      <c r="K17" s="370"/>
      <c r="L17" s="370"/>
      <c r="M17" s="370"/>
      <c r="N17" s="370"/>
      <c r="O17" s="370"/>
      <c r="P17" s="368">
        <f>SUM(E17:O17)</f>
        <v>1201</v>
      </c>
      <c r="Q17" s="352">
        <v>20.95</v>
      </c>
      <c r="R17" s="355">
        <v>0.8</v>
      </c>
      <c r="S17" s="352">
        <f>P17*Q17*(1-R17)</f>
        <v>5032.1899999999987</v>
      </c>
      <c r="T17" s="60" t="s">
        <v>357</v>
      </c>
      <c r="U17" s="27">
        <v>4</v>
      </c>
      <c r="V17" s="10"/>
    </row>
    <row r="18" spans="1:22" ht="20.25" customHeight="1">
      <c r="A18" s="384"/>
      <c r="B18" s="381"/>
      <c r="C18" s="389"/>
      <c r="D18" s="366"/>
      <c r="E18" s="369"/>
      <c r="F18" s="369"/>
      <c r="G18" s="369"/>
      <c r="H18" s="369"/>
      <c r="I18" s="401"/>
      <c r="J18" s="401"/>
      <c r="K18" s="401"/>
      <c r="L18" s="401"/>
      <c r="M18" s="401"/>
      <c r="N18" s="401"/>
      <c r="O18" s="401"/>
      <c r="P18" s="369"/>
      <c r="Q18" s="397"/>
      <c r="R18" s="356"/>
      <c r="S18" s="397"/>
      <c r="T18" s="60" t="s">
        <v>358</v>
      </c>
      <c r="U18" s="27" t="s">
        <v>210</v>
      </c>
      <c r="V18" s="10"/>
    </row>
    <row r="19" spans="1:22" ht="20.25" customHeight="1">
      <c r="A19" s="384"/>
      <c r="B19" s="381"/>
      <c r="C19" s="389"/>
      <c r="D19" s="366"/>
      <c r="E19" s="369"/>
      <c r="F19" s="369"/>
      <c r="G19" s="369"/>
      <c r="H19" s="369"/>
      <c r="I19" s="401"/>
      <c r="J19" s="401"/>
      <c r="K19" s="401"/>
      <c r="L19" s="401"/>
      <c r="M19" s="401"/>
      <c r="N19" s="401"/>
      <c r="O19" s="401"/>
      <c r="P19" s="369"/>
      <c r="Q19" s="397"/>
      <c r="R19" s="356"/>
      <c r="S19" s="397"/>
      <c r="T19" s="60" t="s">
        <v>359</v>
      </c>
      <c r="U19" s="27" t="s">
        <v>211</v>
      </c>
      <c r="V19" s="10"/>
    </row>
    <row r="20" spans="1:22" ht="20.25" customHeight="1">
      <c r="A20" s="384"/>
      <c r="B20" s="381"/>
      <c r="C20" s="389"/>
      <c r="D20" s="366"/>
      <c r="E20" s="369"/>
      <c r="F20" s="369"/>
      <c r="G20" s="369"/>
      <c r="H20" s="369"/>
      <c r="I20" s="401"/>
      <c r="J20" s="401"/>
      <c r="K20" s="401"/>
      <c r="L20" s="401"/>
      <c r="M20" s="401"/>
      <c r="N20" s="401"/>
      <c r="O20" s="401"/>
      <c r="P20" s="369"/>
      <c r="Q20" s="397"/>
      <c r="R20" s="356"/>
      <c r="S20" s="397"/>
      <c r="T20" s="60" t="s">
        <v>360</v>
      </c>
      <c r="U20" s="27" t="s">
        <v>212</v>
      </c>
      <c r="V20" s="10"/>
    </row>
    <row r="21" spans="1:22" ht="20.25" customHeight="1">
      <c r="A21" s="384"/>
      <c r="B21" s="381"/>
      <c r="C21" s="389"/>
      <c r="D21" s="366"/>
      <c r="E21" s="369"/>
      <c r="F21" s="369"/>
      <c r="G21" s="369"/>
      <c r="H21" s="369"/>
      <c r="I21" s="401"/>
      <c r="J21" s="401"/>
      <c r="K21" s="401"/>
      <c r="L21" s="401"/>
      <c r="M21" s="401"/>
      <c r="N21" s="401"/>
      <c r="O21" s="401"/>
      <c r="P21" s="369"/>
      <c r="Q21" s="397"/>
      <c r="R21" s="356"/>
      <c r="S21" s="397"/>
      <c r="T21" s="60" t="s">
        <v>361</v>
      </c>
      <c r="U21" s="27" t="s">
        <v>13</v>
      </c>
      <c r="V21" s="10"/>
    </row>
    <row r="22" spans="1:22" ht="20.25" customHeight="1">
      <c r="A22" s="383" t="s">
        <v>301</v>
      </c>
      <c r="B22" s="381"/>
      <c r="C22" s="389"/>
      <c r="D22" s="366"/>
      <c r="E22" s="370"/>
      <c r="F22" s="370"/>
      <c r="G22" s="370"/>
      <c r="H22" s="370"/>
      <c r="I22" s="373">
        <v>159</v>
      </c>
      <c r="J22" s="373">
        <v>44</v>
      </c>
      <c r="K22" s="373">
        <v>89</v>
      </c>
      <c r="L22" s="373">
        <v>260</v>
      </c>
      <c r="M22" s="373">
        <v>158</v>
      </c>
      <c r="N22" s="373"/>
      <c r="O22" s="373"/>
      <c r="P22" s="368">
        <f>SUM(I22:O22)</f>
        <v>710</v>
      </c>
      <c r="Q22" s="352">
        <v>23.95</v>
      </c>
      <c r="R22" s="355">
        <v>0.8</v>
      </c>
      <c r="S22" s="352">
        <f>P22*Q22*(1-R22)</f>
        <v>3400.8999999999992</v>
      </c>
      <c r="T22" s="60" t="s">
        <v>362</v>
      </c>
      <c r="U22" s="27" t="s">
        <v>12</v>
      </c>
      <c r="V22" s="10"/>
    </row>
    <row r="23" spans="1:22" ht="20.25" customHeight="1">
      <c r="A23" s="384"/>
      <c r="B23" s="381"/>
      <c r="C23" s="389"/>
      <c r="D23" s="366"/>
      <c r="E23" s="401"/>
      <c r="F23" s="401"/>
      <c r="G23" s="401"/>
      <c r="H23" s="401"/>
      <c r="I23" s="369"/>
      <c r="J23" s="369"/>
      <c r="K23" s="369"/>
      <c r="L23" s="369"/>
      <c r="M23" s="369"/>
      <c r="N23" s="369"/>
      <c r="O23" s="369"/>
      <c r="P23" s="369"/>
      <c r="Q23" s="397"/>
      <c r="R23" s="356"/>
      <c r="S23" s="397"/>
      <c r="T23" s="60" t="s">
        <v>363</v>
      </c>
      <c r="U23" s="27" t="s">
        <v>11</v>
      </c>
      <c r="V23" s="10"/>
    </row>
    <row r="24" spans="1:22" ht="20.25" customHeight="1">
      <c r="A24" s="384"/>
      <c r="B24" s="381"/>
      <c r="C24" s="389"/>
      <c r="D24" s="366"/>
      <c r="E24" s="401"/>
      <c r="F24" s="401"/>
      <c r="G24" s="401"/>
      <c r="H24" s="401"/>
      <c r="I24" s="369"/>
      <c r="J24" s="369"/>
      <c r="K24" s="369"/>
      <c r="L24" s="369"/>
      <c r="M24" s="369"/>
      <c r="N24" s="369"/>
      <c r="O24" s="369"/>
      <c r="P24" s="369"/>
      <c r="Q24" s="397"/>
      <c r="R24" s="356"/>
      <c r="S24" s="397"/>
      <c r="T24" s="60" t="s">
        <v>364</v>
      </c>
      <c r="U24" s="27" t="s">
        <v>10</v>
      </c>
      <c r="V24" s="10"/>
    </row>
    <row r="25" spans="1:22" ht="20.25" customHeight="1">
      <c r="A25" s="384"/>
      <c r="B25" s="381"/>
      <c r="C25" s="389"/>
      <c r="D25" s="366"/>
      <c r="E25" s="401"/>
      <c r="F25" s="401"/>
      <c r="G25" s="401"/>
      <c r="H25" s="401"/>
      <c r="I25" s="369"/>
      <c r="J25" s="369"/>
      <c r="K25" s="369"/>
      <c r="L25" s="369"/>
      <c r="M25" s="369"/>
      <c r="N25" s="369"/>
      <c r="O25" s="369"/>
      <c r="P25" s="369"/>
      <c r="Q25" s="397"/>
      <c r="R25" s="356"/>
      <c r="S25" s="397"/>
      <c r="T25" s="60" t="s">
        <v>365</v>
      </c>
      <c r="U25" s="27" t="s">
        <v>56</v>
      </c>
      <c r="V25" s="10"/>
    </row>
    <row r="26" spans="1:22" ht="20.25" customHeight="1">
      <c r="A26" s="384"/>
      <c r="B26" s="381"/>
      <c r="C26" s="389"/>
      <c r="D26" s="366"/>
      <c r="E26" s="401"/>
      <c r="F26" s="401"/>
      <c r="G26" s="401"/>
      <c r="H26" s="401"/>
      <c r="I26" s="369"/>
      <c r="J26" s="369"/>
      <c r="K26" s="369"/>
      <c r="L26" s="369"/>
      <c r="M26" s="369"/>
      <c r="N26" s="369"/>
      <c r="O26" s="369"/>
      <c r="P26" s="369"/>
      <c r="Q26" s="397"/>
      <c r="R26" s="356"/>
      <c r="S26" s="397"/>
      <c r="T26" s="60" t="s">
        <v>366</v>
      </c>
      <c r="U26" s="27" t="s">
        <v>8</v>
      </c>
      <c r="V26" s="10"/>
    </row>
    <row r="27" spans="1:22" ht="20.25" customHeight="1" thickBot="1">
      <c r="A27" s="385"/>
      <c r="B27" s="382"/>
      <c r="C27" s="390"/>
      <c r="D27" s="367"/>
      <c r="E27" s="402"/>
      <c r="F27" s="402"/>
      <c r="G27" s="402"/>
      <c r="H27" s="402"/>
      <c r="I27" s="376"/>
      <c r="J27" s="376"/>
      <c r="K27" s="376"/>
      <c r="L27" s="376"/>
      <c r="M27" s="376"/>
      <c r="N27" s="376"/>
      <c r="O27" s="376"/>
      <c r="P27" s="376"/>
      <c r="Q27" s="398"/>
      <c r="R27" s="359"/>
      <c r="S27" s="398"/>
      <c r="T27" s="30" t="s">
        <v>367</v>
      </c>
      <c r="U27" s="28" t="s">
        <v>24</v>
      </c>
      <c r="V27" s="10"/>
    </row>
    <row r="28" spans="1:22" ht="20.25" customHeight="1">
      <c r="A28" s="383" t="s">
        <v>95</v>
      </c>
      <c r="B28" s="368" t="s">
        <v>105</v>
      </c>
      <c r="C28" s="388"/>
      <c r="D28" s="365" t="s">
        <v>122</v>
      </c>
      <c r="E28" s="373">
        <v>71</v>
      </c>
      <c r="F28" s="373">
        <v>133</v>
      </c>
      <c r="G28" s="373">
        <v>100</v>
      </c>
      <c r="H28" s="373">
        <v>159</v>
      </c>
      <c r="I28" s="370"/>
      <c r="J28" s="370"/>
      <c r="K28" s="370"/>
      <c r="L28" s="370"/>
      <c r="M28" s="370"/>
      <c r="N28" s="370"/>
      <c r="O28" s="370"/>
      <c r="P28" s="368">
        <f t="shared" ref="P28" si="0">SUM(E28:O28)</f>
        <v>463</v>
      </c>
      <c r="Q28" s="352">
        <v>20.95</v>
      </c>
      <c r="R28" s="355">
        <v>0.8</v>
      </c>
      <c r="S28" s="352">
        <f>P28*Q28*(1-R28)</f>
        <v>1939.9699999999996</v>
      </c>
      <c r="T28" s="60" t="s">
        <v>335</v>
      </c>
      <c r="U28" s="27">
        <v>4</v>
      </c>
      <c r="V28" s="10"/>
    </row>
    <row r="29" spans="1:22" ht="20.25" customHeight="1">
      <c r="A29" s="384"/>
      <c r="B29" s="381"/>
      <c r="C29" s="389"/>
      <c r="D29" s="366"/>
      <c r="E29" s="369"/>
      <c r="F29" s="369"/>
      <c r="G29" s="369"/>
      <c r="H29" s="369"/>
      <c r="I29" s="401"/>
      <c r="J29" s="401"/>
      <c r="K29" s="401"/>
      <c r="L29" s="401"/>
      <c r="M29" s="401"/>
      <c r="N29" s="401"/>
      <c r="O29" s="401"/>
      <c r="P29" s="369"/>
      <c r="Q29" s="397"/>
      <c r="R29" s="356"/>
      <c r="S29" s="397"/>
      <c r="T29" s="60" t="s">
        <v>336</v>
      </c>
      <c r="U29" s="27" t="s">
        <v>210</v>
      </c>
      <c r="V29" s="10"/>
    </row>
    <row r="30" spans="1:22" ht="20.25" customHeight="1">
      <c r="A30" s="384"/>
      <c r="B30" s="381"/>
      <c r="C30" s="389"/>
      <c r="D30" s="366"/>
      <c r="E30" s="369"/>
      <c r="F30" s="369"/>
      <c r="G30" s="369"/>
      <c r="H30" s="369"/>
      <c r="I30" s="401"/>
      <c r="J30" s="401"/>
      <c r="K30" s="401"/>
      <c r="L30" s="401"/>
      <c r="M30" s="401"/>
      <c r="N30" s="401"/>
      <c r="O30" s="401"/>
      <c r="P30" s="369"/>
      <c r="Q30" s="397"/>
      <c r="R30" s="356"/>
      <c r="S30" s="397"/>
      <c r="T30" s="60" t="s">
        <v>337</v>
      </c>
      <c r="U30" s="27" t="s">
        <v>211</v>
      </c>
      <c r="V30" s="10"/>
    </row>
    <row r="31" spans="1:22" ht="20.25" customHeight="1">
      <c r="A31" s="384"/>
      <c r="B31" s="381"/>
      <c r="C31" s="389"/>
      <c r="D31" s="366"/>
      <c r="E31" s="369"/>
      <c r="F31" s="369"/>
      <c r="G31" s="369"/>
      <c r="H31" s="369"/>
      <c r="I31" s="401"/>
      <c r="J31" s="401"/>
      <c r="K31" s="401"/>
      <c r="L31" s="401"/>
      <c r="M31" s="401"/>
      <c r="N31" s="401"/>
      <c r="O31" s="401"/>
      <c r="P31" s="369"/>
      <c r="Q31" s="397"/>
      <c r="R31" s="356"/>
      <c r="S31" s="397"/>
      <c r="T31" s="60" t="s">
        <v>338</v>
      </c>
      <c r="U31" s="27" t="s">
        <v>212</v>
      </c>
      <c r="V31" s="10"/>
    </row>
    <row r="32" spans="1:22" ht="20.25" customHeight="1">
      <c r="A32" s="384"/>
      <c r="B32" s="381"/>
      <c r="C32" s="389"/>
      <c r="D32" s="366"/>
      <c r="E32" s="369"/>
      <c r="F32" s="369"/>
      <c r="G32" s="369"/>
      <c r="H32" s="369"/>
      <c r="I32" s="401"/>
      <c r="J32" s="401"/>
      <c r="K32" s="401"/>
      <c r="L32" s="401"/>
      <c r="M32" s="401"/>
      <c r="N32" s="401"/>
      <c r="O32" s="401"/>
      <c r="P32" s="369"/>
      <c r="Q32" s="397"/>
      <c r="R32" s="356"/>
      <c r="S32" s="397"/>
      <c r="T32" s="60" t="s">
        <v>339</v>
      </c>
      <c r="U32" s="27" t="s">
        <v>13</v>
      </c>
      <c r="V32" s="10"/>
    </row>
    <row r="33" spans="1:22" ht="20.25" customHeight="1">
      <c r="A33" s="383" t="s">
        <v>95</v>
      </c>
      <c r="B33" s="381"/>
      <c r="C33" s="389"/>
      <c r="D33" s="366"/>
      <c r="E33" s="370"/>
      <c r="F33" s="370"/>
      <c r="G33" s="370"/>
      <c r="H33" s="370"/>
      <c r="I33" s="373">
        <v>240</v>
      </c>
      <c r="J33" s="373">
        <v>241</v>
      </c>
      <c r="K33" s="373">
        <v>231</v>
      </c>
      <c r="L33" s="373">
        <v>165</v>
      </c>
      <c r="M33" s="373">
        <v>122</v>
      </c>
      <c r="N33" s="373"/>
      <c r="O33" s="373"/>
      <c r="P33" s="368">
        <f>SUM(I33:O33)</f>
        <v>999</v>
      </c>
      <c r="Q33" s="352">
        <v>23.95</v>
      </c>
      <c r="R33" s="355">
        <v>0.8</v>
      </c>
      <c r="S33" s="352">
        <f>P33*Q33*(1-R33)</f>
        <v>4785.2099999999991</v>
      </c>
      <c r="T33" s="60" t="s">
        <v>340</v>
      </c>
      <c r="U33" s="27" t="s">
        <v>12</v>
      </c>
      <c r="V33" s="10"/>
    </row>
    <row r="34" spans="1:22" ht="20.25" customHeight="1">
      <c r="A34" s="384"/>
      <c r="B34" s="381"/>
      <c r="C34" s="389"/>
      <c r="D34" s="366"/>
      <c r="E34" s="401"/>
      <c r="F34" s="401"/>
      <c r="G34" s="401"/>
      <c r="H34" s="401"/>
      <c r="I34" s="369"/>
      <c r="J34" s="369"/>
      <c r="K34" s="369"/>
      <c r="L34" s="369"/>
      <c r="M34" s="369"/>
      <c r="N34" s="369"/>
      <c r="O34" s="369"/>
      <c r="P34" s="369"/>
      <c r="Q34" s="397"/>
      <c r="R34" s="356"/>
      <c r="S34" s="397"/>
      <c r="T34" s="60" t="s">
        <v>341</v>
      </c>
      <c r="U34" s="27" t="s">
        <v>11</v>
      </c>
      <c r="V34" s="10"/>
    </row>
    <row r="35" spans="1:22" ht="20.25" customHeight="1">
      <c r="A35" s="384"/>
      <c r="B35" s="381"/>
      <c r="C35" s="389"/>
      <c r="D35" s="366"/>
      <c r="E35" s="401"/>
      <c r="F35" s="401"/>
      <c r="G35" s="401"/>
      <c r="H35" s="401"/>
      <c r="I35" s="369"/>
      <c r="J35" s="369"/>
      <c r="K35" s="369"/>
      <c r="L35" s="369"/>
      <c r="M35" s="369"/>
      <c r="N35" s="369"/>
      <c r="O35" s="369"/>
      <c r="P35" s="369"/>
      <c r="Q35" s="397"/>
      <c r="R35" s="356"/>
      <c r="S35" s="397"/>
      <c r="T35" s="60" t="s">
        <v>342</v>
      </c>
      <c r="U35" s="27" t="s">
        <v>10</v>
      </c>
      <c r="V35" s="10"/>
    </row>
    <row r="36" spans="1:22" ht="20.25" customHeight="1">
      <c r="A36" s="384"/>
      <c r="B36" s="381"/>
      <c r="C36" s="389"/>
      <c r="D36" s="366"/>
      <c r="E36" s="401"/>
      <c r="F36" s="401"/>
      <c r="G36" s="401"/>
      <c r="H36" s="401"/>
      <c r="I36" s="369"/>
      <c r="J36" s="369"/>
      <c r="K36" s="369"/>
      <c r="L36" s="369"/>
      <c r="M36" s="369"/>
      <c r="N36" s="369"/>
      <c r="O36" s="369"/>
      <c r="P36" s="369"/>
      <c r="Q36" s="397"/>
      <c r="R36" s="356"/>
      <c r="S36" s="397"/>
      <c r="T36" s="60" t="s">
        <v>343</v>
      </c>
      <c r="U36" s="27" t="s">
        <v>56</v>
      </c>
      <c r="V36" s="10"/>
    </row>
    <row r="37" spans="1:22" ht="20.25" customHeight="1">
      <c r="A37" s="384"/>
      <c r="B37" s="381"/>
      <c r="C37" s="389"/>
      <c r="D37" s="366"/>
      <c r="E37" s="401"/>
      <c r="F37" s="401"/>
      <c r="G37" s="401"/>
      <c r="H37" s="401"/>
      <c r="I37" s="369"/>
      <c r="J37" s="369"/>
      <c r="K37" s="369"/>
      <c r="L37" s="369"/>
      <c r="M37" s="369"/>
      <c r="N37" s="369"/>
      <c r="O37" s="369"/>
      <c r="P37" s="369"/>
      <c r="Q37" s="397"/>
      <c r="R37" s="356"/>
      <c r="S37" s="397"/>
      <c r="T37" s="60" t="s">
        <v>344</v>
      </c>
      <c r="U37" s="27" t="s">
        <v>8</v>
      </c>
      <c r="V37" s="10"/>
    </row>
    <row r="38" spans="1:22" ht="20.25" customHeight="1" thickBot="1">
      <c r="A38" s="385"/>
      <c r="B38" s="382"/>
      <c r="C38" s="390"/>
      <c r="D38" s="367"/>
      <c r="E38" s="402"/>
      <c r="F38" s="402"/>
      <c r="G38" s="402"/>
      <c r="H38" s="402"/>
      <c r="I38" s="376"/>
      <c r="J38" s="376"/>
      <c r="K38" s="376"/>
      <c r="L38" s="376"/>
      <c r="M38" s="376"/>
      <c r="N38" s="376"/>
      <c r="O38" s="376"/>
      <c r="P38" s="376"/>
      <c r="Q38" s="398"/>
      <c r="R38" s="359"/>
      <c r="S38" s="398"/>
      <c r="T38" s="30" t="s">
        <v>345</v>
      </c>
      <c r="U38" s="28" t="s">
        <v>24</v>
      </c>
      <c r="V38" s="10"/>
    </row>
    <row r="39" spans="1:22" ht="20.25" customHeight="1">
      <c r="A39" s="383" t="s">
        <v>94</v>
      </c>
      <c r="B39" s="368" t="s">
        <v>109</v>
      </c>
      <c r="C39" s="388"/>
      <c r="D39" s="365" t="s">
        <v>122</v>
      </c>
      <c r="E39" s="373">
        <v>32</v>
      </c>
      <c r="F39" s="373">
        <v>90</v>
      </c>
      <c r="G39" s="373">
        <v>64</v>
      </c>
      <c r="H39" s="373">
        <v>228</v>
      </c>
      <c r="I39" s="370"/>
      <c r="J39" s="370"/>
      <c r="K39" s="370"/>
      <c r="L39" s="370"/>
      <c r="M39" s="370"/>
      <c r="N39" s="370"/>
      <c r="O39" s="370"/>
      <c r="P39" s="368">
        <f t="shared" ref="P39" si="1">SUM(E39:O39)</f>
        <v>414</v>
      </c>
      <c r="Q39" s="352">
        <v>20.95</v>
      </c>
      <c r="R39" s="355">
        <v>0.8</v>
      </c>
      <c r="S39" s="352">
        <f>P39*Q39*(1-R39)</f>
        <v>1734.6599999999994</v>
      </c>
      <c r="T39" s="60" t="s">
        <v>346</v>
      </c>
      <c r="U39" s="27">
        <v>4</v>
      </c>
      <c r="V39" s="10"/>
    </row>
    <row r="40" spans="1:22" ht="20.25" customHeight="1">
      <c r="A40" s="384"/>
      <c r="B40" s="381"/>
      <c r="C40" s="389"/>
      <c r="D40" s="366"/>
      <c r="E40" s="369"/>
      <c r="F40" s="369"/>
      <c r="G40" s="369"/>
      <c r="H40" s="369"/>
      <c r="I40" s="401"/>
      <c r="J40" s="401"/>
      <c r="K40" s="401"/>
      <c r="L40" s="401"/>
      <c r="M40" s="401"/>
      <c r="N40" s="401"/>
      <c r="O40" s="401"/>
      <c r="P40" s="369"/>
      <c r="Q40" s="397"/>
      <c r="R40" s="356"/>
      <c r="S40" s="397"/>
      <c r="T40" s="60" t="s">
        <v>347</v>
      </c>
      <c r="U40" s="27" t="s">
        <v>210</v>
      </c>
      <c r="V40" s="10"/>
    </row>
    <row r="41" spans="1:22" ht="20.25" customHeight="1">
      <c r="A41" s="384"/>
      <c r="B41" s="381"/>
      <c r="C41" s="389"/>
      <c r="D41" s="366"/>
      <c r="E41" s="369"/>
      <c r="F41" s="369"/>
      <c r="G41" s="369"/>
      <c r="H41" s="369"/>
      <c r="I41" s="401"/>
      <c r="J41" s="401"/>
      <c r="K41" s="401"/>
      <c r="L41" s="401"/>
      <c r="M41" s="401"/>
      <c r="N41" s="401"/>
      <c r="O41" s="401"/>
      <c r="P41" s="369"/>
      <c r="Q41" s="397"/>
      <c r="R41" s="356"/>
      <c r="S41" s="397"/>
      <c r="T41" s="60" t="s">
        <v>348</v>
      </c>
      <c r="U41" s="27" t="s">
        <v>211</v>
      </c>
      <c r="V41" s="10"/>
    </row>
    <row r="42" spans="1:22" ht="20.25" customHeight="1">
      <c r="A42" s="384"/>
      <c r="B42" s="381"/>
      <c r="C42" s="389"/>
      <c r="D42" s="366"/>
      <c r="E42" s="369"/>
      <c r="F42" s="369"/>
      <c r="G42" s="369"/>
      <c r="H42" s="369"/>
      <c r="I42" s="401"/>
      <c r="J42" s="401"/>
      <c r="K42" s="401"/>
      <c r="L42" s="401"/>
      <c r="M42" s="401"/>
      <c r="N42" s="401"/>
      <c r="O42" s="401"/>
      <c r="P42" s="369"/>
      <c r="Q42" s="397"/>
      <c r="R42" s="356"/>
      <c r="S42" s="397"/>
      <c r="T42" s="60" t="s">
        <v>349</v>
      </c>
      <c r="U42" s="27" t="s">
        <v>212</v>
      </c>
      <c r="V42" s="10"/>
    </row>
    <row r="43" spans="1:22" ht="20.25" customHeight="1">
      <c r="A43" s="384"/>
      <c r="B43" s="381"/>
      <c r="C43" s="389"/>
      <c r="D43" s="366"/>
      <c r="E43" s="369"/>
      <c r="F43" s="369"/>
      <c r="G43" s="369"/>
      <c r="H43" s="369"/>
      <c r="I43" s="401"/>
      <c r="J43" s="401"/>
      <c r="K43" s="401"/>
      <c r="L43" s="401"/>
      <c r="M43" s="401"/>
      <c r="N43" s="401"/>
      <c r="O43" s="401"/>
      <c r="P43" s="369"/>
      <c r="Q43" s="397"/>
      <c r="R43" s="356"/>
      <c r="S43" s="397"/>
      <c r="T43" s="60" t="s">
        <v>350</v>
      </c>
      <c r="U43" s="27" t="s">
        <v>13</v>
      </c>
      <c r="V43" s="10"/>
    </row>
    <row r="44" spans="1:22" ht="20.25" customHeight="1">
      <c r="A44" s="383" t="s">
        <v>94</v>
      </c>
      <c r="B44" s="381"/>
      <c r="C44" s="389"/>
      <c r="D44" s="366"/>
      <c r="E44" s="370"/>
      <c r="F44" s="370"/>
      <c r="G44" s="370"/>
      <c r="H44" s="370"/>
      <c r="I44" s="373">
        <v>183</v>
      </c>
      <c r="J44" s="373">
        <v>246</v>
      </c>
      <c r="K44" s="373">
        <v>110</v>
      </c>
      <c r="L44" s="373">
        <v>41</v>
      </c>
      <c r="M44" s="373">
        <v>45</v>
      </c>
      <c r="N44" s="373"/>
      <c r="O44" s="373"/>
      <c r="P44" s="368">
        <f>SUM(I44:O44)</f>
        <v>625</v>
      </c>
      <c r="Q44" s="352">
        <v>23.95</v>
      </c>
      <c r="R44" s="355">
        <v>0.8</v>
      </c>
      <c r="S44" s="352">
        <f>P44*Q44*(1-R44)</f>
        <v>2993.7499999999995</v>
      </c>
      <c r="T44" s="60" t="s">
        <v>351</v>
      </c>
      <c r="U44" s="27" t="s">
        <v>12</v>
      </c>
      <c r="V44" s="10"/>
    </row>
    <row r="45" spans="1:22" ht="20.25" customHeight="1">
      <c r="A45" s="384"/>
      <c r="B45" s="381"/>
      <c r="C45" s="389"/>
      <c r="D45" s="366"/>
      <c r="E45" s="401"/>
      <c r="F45" s="401"/>
      <c r="G45" s="401"/>
      <c r="H45" s="401"/>
      <c r="I45" s="369"/>
      <c r="J45" s="369"/>
      <c r="K45" s="369"/>
      <c r="L45" s="369"/>
      <c r="M45" s="369"/>
      <c r="N45" s="369"/>
      <c r="O45" s="369"/>
      <c r="P45" s="369"/>
      <c r="Q45" s="397"/>
      <c r="R45" s="356"/>
      <c r="S45" s="397"/>
      <c r="T45" s="60" t="s">
        <v>352</v>
      </c>
      <c r="U45" s="27" t="s">
        <v>11</v>
      </c>
      <c r="V45" s="10"/>
    </row>
    <row r="46" spans="1:22" ht="20.25" customHeight="1">
      <c r="A46" s="384"/>
      <c r="B46" s="381"/>
      <c r="C46" s="389"/>
      <c r="D46" s="366"/>
      <c r="E46" s="401"/>
      <c r="F46" s="401"/>
      <c r="G46" s="401"/>
      <c r="H46" s="401"/>
      <c r="I46" s="369"/>
      <c r="J46" s="369"/>
      <c r="K46" s="369"/>
      <c r="L46" s="369"/>
      <c r="M46" s="369"/>
      <c r="N46" s="369"/>
      <c r="O46" s="369"/>
      <c r="P46" s="369"/>
      <c r="Q46" s="397"/>
      <c r="R46" s="356"/>
      <c r="S46" s="397"/>
      <c r="T46" s="60" t="s">
        <v>353</v>
      </c>
      <c r="U46" s="27" t="s">
        <v>10</v>
      </c>
      <c r="V46" s="10"/>
    </row>
    <row r="47" spans="1:22" ht="20.25" customHeight="1">
      <c r="A47" s="384"/>
      <c r="B47" s="381"/>
      <c r="C47" s="389"/>
      <c r="D47" s="366"/>
      <c r="E47" s="401"/>
      <c r="F47" s="401"/>
      <c r="G47" s="401"/>
      <c r="H47" s="401"/>
      <c r="I47" s="369"/>
      <c r="J47" s="369"/>
      <c r="K47" s="369"/>
      <c r="L47" s="369"/>
      <c r="M47" s="369"/>
      <c r="N47" s="369"/>
      <c r="O47" s="369"/>
      <c r="P47" s="369"/>
      <c r="Q47" s="397"/>
      <c r="R47" s="356"/>
      <c r="S47" s="397"/>
      <c r="T47" s="60" t="s">
        <v>354</v>
      </c>
      <c r="U47" s="27" t="s">
        <v>56</v>
      </c>
      <c r="V47" s="10"/>
    </row>
    <row r="48" spans="1:22" ht="20.25" customHeight="1">
      <c r="A48" s="384"/>
      <c r="B48" s="381"/>
      <c r="C48" s="389"/>
      <c r="D48" s="366"/>
      <c r="E48" s="401"/>
      <c r="F48" s="401"/>
      <c r="G48" s="401"/>
      <c r="H48" s="401"/>
      <c r="I48" s="369"/>
      <c r="J48" s="369"/>
      <c r="K48" s="369"/>
      <c r="L48" s="369"/>
      <c r="M48" s="369"/>
      <c r="N48" s="369"/>
      <c r="O48" s="369"/>
      <c r="P48" s="369"/>
      <c r="Q48" s="397"/>
      <c r="R48" s="356"/>
      <c r="S48" s="397"/>
      <c r="T48" s="60" t="s">
        <v>355</v>
      </c>
      <c r="U48" s="27" t="s">
        <v>8</v>
      </c>
      <c r="V48" s="10"/>
    </row>
    <row r="49" spans="1:22" ht="20.25" customHeight="1" thickBot="1">
      <c r="A49" s="385"/>
      <c r="B49" s="382"/>
      <c r="C49" s="390"/>
      <c r="D49" s="367"/>
      <c r="E49" s="402"/>
      <c r="F49" s="402"/>
      <c r="G49" s="402"/>
      <c r="H49" s="402"/>
      <c r="I49" s="376"/>
      <c r="J49" s="376"/>
      <c r="K49" s="376"/>
      <c r="L49" s="376"/>
      <c r="M49" s="376"/>
      <c r="N49" s="376"/>
      <c r="O49" s="376"/>
      <c r="P49" s="376"/>
      <c r="Q49" s="398"/>
      <c r="R49" s="359"/>
      <c r="S49" s="398"/>
      <c r="T49" s="30" t="s">
        <v>356</v>
      </c>
      <c r="U49" s="28" t="s">
        <v>24</v>
      </c>
      <c r="V49" s="10"/>
    </row>
    <row r="50" spans="1:22" ht="20.25" customHeight="1">
      <c r="A50" s="383" t="s">
        <v>793</v>
      </c>
      <c r="B50" s="368" t="s">
        <v>98</v>
      </c>
      <c r="C50" s="388"/>
      <c r="D50" s="365" t="s">
        <v>122</v>
      </c>
      <c r="E50" s="373"/>
      <c r="F50" s="373"/>
      <c r="G50" s="373"/>
      <c r="H50" s="373"/>
      <c r="I50" s="370"/>
      <c r="J50" s="370"/>
      <c r="K50" s="370"/>
      <c r="L50" s="370"/>
      <c r="M50" s="370"/>
      <c r="N50" s="370"/>
      <c r="O50" s="370"/>
      <c r="P50" s="368">
        <f t="shared" ref="P50" si="2">SUM(E50:O50)</f>
        <v>0</v>
      </c>
      <c r="Q50" s="352">
        <v>20.95</v>
      </c>
      <c r="R50" s="355">
        <v>0.8</v>
      </c>
      <c r="S50" s="352">
        <f>P50*Q50*(1-R50)</f>
        <v>0</v>
      </c>
      <c r="T50" s="32" t="s">
        <v>324</v>
      </c>
      <c r="U50" s="27">
        <v>4</v>
      </c>
      <c r="V50" s="10"/>
    </row>
    <row r="51" spans="1:22" ht="20.25" customHeight="1">
      <c r="A51" s="384"/>
      <c r="B51" s="381"/>
      <c r="C51" s="389"/>
      <c r="D51" s="366"/>
      <c r="E51" s="369"/>
      <c r="F51" s="369"/>
      <c r="G51" s="369"/>
      <c r="H51" s="369"/>
      <c r="I51" s="401"/>
      <c r="J51" s="401"/>
      <c r="K51" s="401"/>
      <c r="L51" s="401"/>
      <c r="M51" s="401"/>
      <c r="N51" s="401"/>
      <c r="O51" s="401"/>
      <c r="P51" s="369"/>
      <c r="Q51" s="397"/>
      <c r="R51" s="356"/>
      <c r="S51" s="397"/>
      <c r="T51" s="60" t="s">
        <v>325</v>
      </c>
      <c r="U51" s="27" t="s">
        <v>210</v>
      </c>
      <c r="V51" s="10"/>
    </row>
    <row r="52" spans="1:22" ht="20.25" customHeight="1">
      <c r="A52" s="384"/>
      <c r="B52" s="381"/>
      <c r="C52" s="389"/>
      <c r="D52" s="366"/>
      <c r="E52" s="369"/>
      <c r="F52" s="369"/>
      <c r="G52" s="369"/>
      <c r="H52" s="369"/>
      <c r="I52" s="401"/>
      <c r="J52" s="401"/>
      <c r="K52" s="401"/>
      <c r="L52" s="401"/>
      <c r="M52" s="401"/>
      <c r="N52" s="401"/>
      <c r="O52" s="401"/>
      <c r="P52" s="369"/>
      <c r="Q52" s="397"/>
      <c r="R52" s="356"/>
      <c r="S52" s="397"/>
      <c r="T52" s="60" t="s">
        <v>326</v>
      </c>
      <c r="U52" s="27" t="s">
        <v>211</v>
      </c>
      <c r="V52" s="10"/>
    </row>
    <row r="53" spans="1:22" ht="20.25" customHeight="1">
      <c r="A53" s="384"/>
      <c r="B53" s="381"/>
      <c r="C53" s="389"/>
      <c r="D53" s="366"/>
      <c r="E53" s="369"/>
      <c r="F53" s="369"/>
      <c r="G53" s="369"/>
      <c r="H53" s="369"/>
      <c r="I53" s="401"/>
      <c r="J53" s="401"/>
      <c r="K53" s="401"/>
      <c r="L53" s="401"/>
      <c r="M53" s="401"/>
      <c r="N53" s="401"/>
      <c r="O53" s="401"/>
      <c r="P53" s="369"/>
      <c r="Q53" s="397"/>
      <c r="R53" s="356"/>
      <c r="S53" s="397"/>
      <c r="T53" s="60" t="s">
        <v>327</v>
      </c>
      <c r="U53" s="27" t="s">
        <v>212</v>
      </c>
      <c r="V53" s="10"/>
    </row>
    <row r="54" spans="1:22" ht="20.25" customHeight="1">
      <c r="A54" s="384"/>
      <c r="B54" s="381"/>
      <c r="C54" s="389"/>
      <c r="D54" s="366"/>
      <c r="E54" s="369"/>
      <c r="F54" s="369"/>
      <c r="G54" s="369"/>
      <c r="H54" s="369"/>
      <c r="I54" s="401"/>
      <c r="J54" s="401"/>
      <c r="K54" s="401"/>
      <c r="L54" s="401"/>
      <c r="M54" s="401"/>
      <c r="N54" s="401"/>
      <c r="O54" s="401"/>
      <c r="P54" s="369"/>
      <c r="Q54" s="397"/>
      <c r="R54" s="356"/>
      <c r="S54" s="397"/>
      <c r="T54" s="60" t="s">
        <v>328</v>
      </c>
      <c r="U54" s="27" t="s">
        <v>13</v>
      </c>
      <c r="V54" s="10"/>
    </row>
    <row r="55" spans="1:22" ht="20.25" customHeight="1">
      <c r="A55" s="383" t="s">
        <v>59</v>
      </c>
      <c r="B55" s="381"/>
      <c r="C55" s="389"/>
      <c r="D55" s="366"/>
      <c r="E55" s="370"/>
      <c r="F55" s="370"/>
      <c r="G55" s="370"/>
      <c r="H55" s="370"/>
      <c r="I55" s="373"/>
      <c r="J55" s="373"/>
      <c r="K55" s="373"/>
      <c r="L55" s="373"/>
      <c r="M55" s="373"/>
      <c r="N55" s="373"/>
      <c r="O55" s="373"/>
      <c r="P55" s="368">
        <f>SUM(I55:O55)</f>
        <v>0</v>
      </c>
      <c r="Q55" s="352">
        <v>23.95</v>
      </c>
      <c r="R55" s="355">
        <v>0.8</v>
      </c>
      <c r="S55" s="352">
        <f>P55*Q55*(1-R55)</f>
        <v>0</v>
      </c>
      <c r="T55" s="60" t="s">
        <v>329</v>
      </c>
      <c r="U55" s="27" t="s">
        <v>12</v>
      </c>
      <c r="V55" s="10"/>
    </row>
    <row r="56" spans="1:22" ht="20.25" customHeight="1">
      <c r="A56" s="384"/>
      <c r="B56" s="381"/>
      <c r="C56" s="389"/>
      <c r="D56" s="366"/>
      <c r="E56" s="401"/>
      <c r="F56" s="401"/>
      <c r="G56" s="401"/>
      <c r="H56" s="401"/>
      <c r="I56" s="369"/>
      <c r="J56" s="369"/>
      <c r="K56" s="369"/>
      <c r="L56" s="369"/>
      <c r="M56" s="369"/>
      <c r="N56" s="369"/>
      <c r="O56" s="369"/>
      <c r="P56" s="369"/>
      <c r="Q56" s="397"/>
      <c r="R56" s="356"/>
      <c r="S56" s="397"/>
      <c r="T56" s="60" t="s">
        <v>330</v>
      </c>
      <c r="U56" s="27" t="s">
        <v>11</v>
      </c>
      <c r="V56" s="10"/>
    </row>
    <row r="57" spans="1:22" ht="20.25" customHeight="1">
      <c r="A57" s="384"/>
      <c r="B57" s="381"/>
      <c r="C57" s="389"/>
      <c r="D57" s="366"/>
      <c r="E57" s="401"/>
      <c r="F57" s="401"/>
      <c r="G57" s="401"/>
      <c r="H57" s="401"/>
      <c r="I57" s="369"/>
      <c r="J57" s="369"/>
      <c r="K57" s="369"/>
      <c r="L57" s="369"/>
      <c r="M57" s="369"/>
      <c r="N57" s="369"/>
      <c r="O57" s="369"/>
      <c r="P57" s="369"/>
      <c r="Q57" s="397"/>
      <c r="R57" s="356"/>
      <c r="S57" s="397"/>
      <c r="T57" s="60" t="s">
        <v>331</v>
      </c>
      <c r="U57" s="27" t="s">
        <v>10</v>
      </c>
      <c r="V57" s="10"/>
    </row>
    <row r="58" spans="1:22" ht="20.25" customHeight="1">
      <c r="A58" s="384"/>
      <c r="B58" s="381"/>
      <c r="C58" s="389"/>
      <c r="D58" s="366"/>
      <c r="E58" s="401"/>
      <c r="F58" s="401"/>
      <c r="G58" s="401"/>
      <c r="H58" s="401"/>
      <c r="I58" s="369"/>
      <c r="J58" s="369"/>
      <c r="K58" s="369"/>
      <c r="L58" s="369"/>
      <c r="M58" s="369"/>
      <c r="N58" s="369"/>
      <c r="O58" s="369"/>
      <c r="P58" s="369"/>
      <c r="Q58" s="397"/>
      <c r="R58" s="356"/>
      <c r="S58" s="397"/>
      <c r="T58" s="60" t="s">
        <v>332</v>
      </c>
      <c r="U58" s="27" t="s">
        <v>56</v>
      </c>
      <c r="V58" s="10"/>
    </row>
    <row r="59" spans="1:22" ht="20.25" customHeight="1">
      <c r="A59" s="384"/>
      <c r="B59" s="381"/>
      <c r="C59" s="389"/>
      <c r="D59" s="366"/>
      <c r="E59" s="401"/>
      <c r="F59" s="401"/>
      <c r="G59" s="401"/>
      <c r="H59" s="401"/>
      <c r="I59" s="369"/>
      <c r="J59" s="369"/>
      <c r="K59" s="369"/>
      <c r="L59" s="369"/>
      <c r="M59" s="369"/>
      <c r="N59" s="369"/>
      <c r="O59" s="369"/>
      <c r="P59" s="369"/>
      <c r="Q59" s="397"/>
      <c r="R59" s="356"/>
      <c r="S59" s="397"/>
      <c r="T59" s="60" t="s">
        <v>333</v>
      </c>
      <c r="U59" s="27" t="s">
        <v>8</v>
      </c>
      <c r="V59" s="10"/>
    </row>
    <row r="60" spans="1:22" ht="20.25" customHeight="1" thickBot="1">
      <c r="A60" s="385"/>
      <c r="B60" s="382"/>
      <c r="C60" s="390"/>
      <c r="D60" s="367"/>
      <c r="E60" s="402"/>
      <c r="F60" s="402"/>
      <c r="G60" s="402"/>
      <c r="H60" s="402"/>
      <c r="I60" s="376"/>
      <c r="J60" s="376"/>
      <c r="K60" s="376"/>
      <c r="L60" s="376"/>
      <c r="M60" s="376"/>
      <c r="N60" s="376"/>
      <c r="O60" s="376"/>
      <c r="P60" s="376"/>
      <c r="Q60" s="398"/>
      <c r="R60" s="359"/>
      <c r="S60" s="398"/>
      <c r="T60" s="30" t="s">
        <v>334</v>
      </c>
      <c r="U60" s="28" t="s">
        <v>24</v>
      </c>
      <c r="V60" s="10"/>
    </row>
    <row r="61" spans="1:22" ht="20.25" customHeight="1">
      <c r="A61" s="383" t="s">
        <v>792</v>
      </c>
      <c r="B61" s="368" t="s">
        <v>106</v>
      </c>
      <c r="C61" s="388"/>
      <c r="D61" s="365" t="s">
        <v>122</v>
      </c>
      <c r="E61" s="373">
        <v>49</v>
      </c>
      <c r="F61" s="373">
        <v>123</v>
      </c>
      <c r="G61" s="373">
        <v>144</v>
      </c>
      <c r="H61" s="373">
        <v>214</v>
      </c>
      <c r="I61" s="370"/>
      <c r="J61" s="370"/>
      <c r="K61" s="370"/>
      <c r="L61" s="370"/>
      <c r="M61" s="370"/>
      <c r="N61" s="370"/>
      <c r="O61" s="370"/>
      <c r="P61" s="368">
        <f t="shared" ref="P61" si="3">SUM(E61:O61)</f>
        <v>530</v>
      </c>
      <c r="Q61" s="352">
        <v>20.95</v>
      </c>
      <c r="R61" s="355">
        <v>0.8</v>
      </c>
      <c r="S61" s="352">
        <f>P61*Q61*(1-R61)</f>
        <v>2220.6999999999994</v>
      </c>
      <c r="T61" s="60" t="s">
        <v>302</v>
      </c>
      <c r="U61" s="27">
        <v>4</v>
      </c>
      <c r="V61" s="10"/>
    </row>
    <row r="62" spans="1:22" ht="20.25" customHeight="1">
      <c r="A62" s="384"/>
      <c r="B62" s="381"/>
      <c r="C62" s="389"/>
      <c r="D62" s="366"/>
      <c r="E62" s="369"/>
      <c r="F62" s="369"/>
      <c r="G62" s="369"/>
      <c r="H62" s="369"/>
      <c r="I62" s="401"/>
      <c r="J62" s="401"/>
      <c r="K62" s="401"/>
      <c r="L62" s="401"/>
      <c r="M62" s="401"/>
      <c r="N62" s="401"/>
      <c r="O62" s="401"/>
      <c r="P62" s="369"/>
      <c r="Q62" s="397"/>
      <c r="R62" s="356"/>
      <c r="S62" s="397"/>
      <c r="T62" s="60" t="s">
        <v>303</v>
      </c>
      <c r="U62" s="27" t="s">
        <v>210</v>
      </c>
      <c r="V62" s="10"/>
    </row>
    <row r="63" spans="1:22" ht="20.25" customHeight="1">
      <c r="A63" s="384"/>
      <c r="B63" s="381"/>
      <c r="C63" s="389"/>
      <c r="D63" s="366"/>
      <c r="E63" s="369"/>
      <c r="F63" s="369"/>
      <c r="G63" s="369"/>
      <c r="H63" s="369"/>
      <c r="I63" s="401"/>
      <c r="J63" s="401"/>
      <c r="K63" s="401"/>
      <c r="L63" s="401"/>
      <c r="M63" s="401"/>
      <c r="N63" s="401"/>
      <c r="O63" s="401"/>
      <c r="P63" s="369"/>
      <c r="Q63" s="397"/>
      <c r="R63" s="356"/>
      <c r="S63" s="397"/>
      <c r="T63" s="60" t="s">
        <v>304</v>
      </c>
      <c r="U63" s="27" t="s">
        <v>211</v>
      </c>
      <c r="V63" s="10"/>
    </row>
    <row r="64" spans="1:22" ht="20.25" customHeight="1">
      <c r="A64" s="384"/>
      <c r="B64" s="381"/>
      <c r="C64" s="389"/>
      <c r="D64" s="366"/>
      <c r="E64" s="369"/>
      <c r="F64" s="369"/>
      <c r="G64" s="369"/>
      <c r="H64" s="369"/>
      <c r="I64" s="401"/>
      <c r="J64" s="401"/>
      <c r="K64" s="401"/>
      <c r="L64" s="401"/>
      <c r="M64" s="401"/>
      <c r="N64" s="401"/>
      <c r="O64" s="401"/>
      <c r="P64" s="369"/>
      <c r="Q64" s="397"/>
      <c r="R64" s="356"/>
      <c r="S64" s="397"/>
      <c r="T64" s="60" t="s">
        <v>305</v>
      </c>
      <c r="U64" s="27" t="s">
        <v>212</v>
      </c>
      <c r="V64" s="10"/>
    </row>
    <row r="65" spans="1:22" ht="20.25" customHeight="1">
      <c r="A65" s="384"/>
      <c r="B65" s="381"/>
      <c r="C65" s="389"/>
      <c r="D65" s="366"/>
      <c r="E65" s="369"/>
      <c r="F65" s="369"/>
      <c r="G65" s="369"/>
      <c r="H65" s="369"/>
      <c r="I65" s="401"/>
      <c r="J65" s="401"/>
      <c r="K65" s="401"/>
      <c r="L65" s="401"/>
      <c r="M65" s="401"/>
      <c r="N65" s="401"/>
      <c r="O65" s="401"/>
      <c r="P65" s="369"/>
      <c r="Q65" s="397"/>
      <c r="R65" s="356"/>
      <c r="S65" s="397"/>
      <c r="T65" s="60" t="s">
        <v>306</v>
      </c>
      <c r="U65" s="27" t="s">
        <v>13</v>
      </c>
      <c r="V65" s="10"/>
    </row>
    <row r="66" spans="1:22" ht="20.25" customHeight="1">
      <c r="A66" s="383" t="s">
        <v>61</v>
      </c>
      <c r="B66" s="381"/>
      <c r="C66" s="389"/>
      <c r="D66" s="366"/>
      <c r="E66" s="370"/>
      <c r="F66" s="370"/>
      <c r="G66" s="370"/>
      <c r="H66" s="370"/>
      <c r="I66" s="373">
        <v>173</v>
      </c>
      <c r="J66" s="373">
        <v>182</v>
      </c>
      <c r="K66" s="373">
        <v>143</v>
      </c>
      <c r="L66" s="373">
        <v>129</v>
      </c>
      <c r="M66" s="373">
        <v>85</v>
      </c>
      <c r="N66" s="373"/>
      <c r="O66" s="373"/>
      <c r="P66" s="368">
        <f>SUM(I66:O66)</f>
        <v>712</v>
      </c>
      <c r="Q66" s="352">
        <v>23.95</v>
      </c>
      <c r="R66" s="355">
        <v>0.8</v>
      </c>
      <c r="S66" s="352">
        <f>P66*Q66*(1-R66)</f>
        <v>3410.4799999999987</v>
      </c>
      <c r="T66" s="60" t="s">
        <v>307</v>
      </c>
      <c r="U66" s="27" t="s">
        <v>12</v>
      </c>
      <c r="V66" s="10"/>
    </row>
    <row r="67" spans="1:22" ht="20.25" customHeight="1">
      <c r="A67" s="384"/>
      <c r="B67" s="381"/>
      <c r="C67" s="389"/>
      <c r="D67" s="366"/>
      <c r="E67" s="401"/>
      <c r="F67" s="401"/>
      <c r="G67" s="401"/>
      <c r="H67" s="401"/>
      <c r="I67" s="369"/>
      <c r="J67" s="369"/>
      <c r="K67" s="369"/>
      <c r="L67" s="369"/>
      <c r="M67" s="369"/>
      <c r="N67" s="369"/>
      <c r="O67" s="369"/>
      <c r="P67" s="369"/>
      <c r="Q67" s="397"/>
      <c r="R67" s="356"/>
      <c r="S67" s="397"/>
      <c r="T67" s="60" t="s">
        <v>308</v>
      </c>
      <c r="U67" s="27" t="s">
        <v>11</v>
      </c>
      <c r="V67" s="10"/>
    </row>
    <row r="68" spans="1:22" ht="20.25" customHeight="1">
      <c r="A68" s="384"/>
      <c r="B68" s="381"/>
      <c r="C68" s="389"/>
      <c r="D68" s="366"/>
      <c r="E68" s="401"/>
      <c r="F68" s="401"/>
      <c r="G68" s="401"/>
      <c r="H68" s="401"/>
      <c r="I68" s="369"/>
      <c r="J68" s="369"/>
      <c r="K68" s="369"/>
      <c r="L68" s="369"/>
      <c r="M68" s="369"/>
      <c r="N68" s="369"/>
      <c r="O68" s="369"/>
      <c r="P68" s="369"/>
      <c r="Q68" s="397"/>
      <c r="R68" s="356"/>
      <c r="S68" s="397"/>
      <c r="T68" s="60" t="s">
        <v>309</v>
      </c>
      <c r="U68" s="27" t="s">
        <v>10</v>
      </c>
      <c r="V68" s="10"/>
    </row>
    <row r="69" spans="1:22" ht="20.25" customHeight="1">
      <c r="A69" s="384"/>
      <c r="B69" s="381"/>
      <c r="C69" s="389"/>
      <c r="D69" s="366"/>
      <c r="E69" s="401"/>
      <c r="F69" s="401"/>
      <c r="G69" s="401"/>
      <c r="H69" s="401"/>
      <c r="I69" s="369"/>
      <c r="J69" s="369"/>
      <c r="K69" s="369"/>
      <c r="L69" s="369"/>
      <c r="M69" s="369"/>
      <c r="N69" s="369"/>
      <c r="O69" s="369"/>
      <c r="P69" s="369"/>
      <c r="Q69" s="397"/>
      <c r="R69" s="356"/>
      <c r="S69" s="397"/>
      <c r="T69" s="60" t="s">
        <v>310</v>
      </c>
      <c r="U69" s="27" t="s">
        <v>56</v>
      </c>
      <c r="V69" s="10"/>
    </row>
    <row r="70" spans="1:22" ht="20.25" customHeight="1">
      <c r="A70" s="384"/>
      <c r="B70" s="381"/>
      <c r="C70" s="389"/>
      <c r="D70" s="366"/>
      <c r="E70" s="401"/>
      <c r="F70" s="401"/>
      <c r="G70" s="401"/>
      <c r="H70" s="401"/>
      <c r="I70" s="369"/>
      <c r="J70" s="369"/>
      <c r="K70" s="369"/>
      <c r="L70" s="369"/>
      <c r="M70" s="369"/>
      <c r="N70" s="369"/>
      <c r="O70" s="369"/>
      <c r="P70" s="369"/>
      <c r="Q70" s="397"/>
      <c r="R70" s="356"/>
      <c r="S70" s="397"/>
      <c r="T70" s="60" t="s">
        <v>311</v>
      </c>
      <c r="U70" s="27" t="s">
        <v>8</v>
      </c>
      <c r="V70" s="10"/>
    </row>
    <row r="71" spans="1:22" ht="20.25" customHeight="1" thickBot="1">
      <c r="A71" s="385"/>
      <c r="B71" s="382"/>
      <c r="C71" s="390"/>
      <c r="D71" s="367"/>
      <c r="E71" s="402"/>
      <c r="F71" s="402"/>
      <c r="G71" s="402"/>
      <c r="H71" s="402"/>
      <c r="I71" s="376"/>
      <c r="J71" s="376"/>
      <c r="K71" s="376"/>
      <c r="L71" s="376"/>
      <c r="M71" s="376"/>
      <c r="N71" s="376"/>
      <c r="O71" s="376"/>
      <c r="P71" s="376"/>
      <c r="Q71" s="398"/>
      <c r="R71" s="359"/>
      <c r="S71" s="398"/>
      <c r="T71" s="30" t="s">
        <v>312</v>
      </c>
      <c r="U71" s="28" t="s">
        <v>24</v>
      </c>
      <c r="V71" s="10"/>
    </row>
    <row r="72" spans="1:22" ht="20.25" customHeight="1">
      <c r="A72" s="383" t="s">
        <v>791</v>
      </c>
      <c r="B72" s="368" t="s">
        <v>110</v>
      </c>
      <c r="C72" s="388"/>
      <c r="D72" s="365" t="s">
        <v>122</v>
      </c>
      <c r="E72" s="373">
        <v>84</v>
      </c>
      <c r="F72" s="373">
        <v>124</v>
      </c>
      <c r="G72" s="373">
        <v>128</v>
      </c>
      <c r="H72" s="373">
        <v>219</v>
      </c>
      <c r="I72" s="370"/>
      <c r="J72" s="370"/>
      <c r="K72" s="370"/>
      <c r="L72" s="370"/>
      <c r="M72" s="370"/>
      <c r="N72" s="370"/>
      <c r="O72" s="370"/>
      <c r="P72" s="368">
        <f t="shared" ref="P72" si="4">SUM(E72:O72)</f>
        <v>555</v>
      </c>
      <c r="Q72" s="352">
        <v>20.95</v>
      </c>
      <c r="R72" s="355">
        <v>0.8</v>
      </c>
      <c r="S72" s="352">
        <f>P72*Q72*(1-R72)</f>
        <v>2325.4499999999994</v>
      </c>
      <c r="T72" s="60" t="s">
        <v>313</v>
      </c>
      <c r="U72" s="27">
        <v>4</v>
      </c>
      <c r="V72" s="10"/>
    </row>
    <row r="73" spans="1:22" ht="20.25" customHeight="1">
      <c r="A73" s="384"/>
      <c r="B73" s="381"/>
      <c r="C73" s="389"/>
      <c r="D73" s="366"/>
      <c r="E73" s="369"/>
      <c r="F73" s="369"/>
      <c r="G73" s="369"/>
      <c r="H73" s="369"/>
      <c r="I73" s="401"/>
      <c r="J73" s="401"/>
      <c r="K73" s="401"/>
      <c r="L73" s="401"/>
      <c r="M73" s="401"/>
      <c r="N73" s="401"/>
      <c r="O73" s="401"/>
      <c r="P73" s="369"/>
      <c r="Q73" s="397"/>
      <c r="R73" s="356"/>
      <c r="S73" s="397"/>
      <c r="T73" s="60" t="s">
        <v>314</v>
      </c>
      <c r="U73" s="27" t="s">
        <v>210</v>
      </c>
      <c r="V73" s="10"/>
    </row>
    <row r="74" spans="1:22" ht="20.25" customHeight="1">
      <c r="A74" s="384"/>
      <c r="B74" s="381"/>
      <c r="C74" s="389"/>
      <c r="D74" s="366"/>
      <c r="E74" s="369"/>
      <c r="F74" s="369"/>
      <c r="G74" s="369"/>
      <c r="H74" s="369"/>
      <c r="I74" s="401"/>
      <c r="J74" s="401"/>
      <c r="K74" s="401"/>
      <c r="L74" s="401"/>
      <c r="M74" s="401"/>
      <c r="N74" s="401"/>
      <c r="O74" s="401"/>
      <c r="P74" s="369"/>
      <c r="Q74" s="397"/>
      <c r="R74" s="356"/>
      <c r="S74" s="397"/>
      <c r="T74" s="60" t="s">
        <v>315</v>
      </c>
      <c r="U74" s="27" t="s">
        <v>211</v>
      </c>
      <c r="V74" s="10"/>
    </row>
    <row r="75" spans="1:22" ht="20.25" customHeight="1">
      <c r="A75" s="384"/>
      <c r="B75" s="381"/>
      <c r="C75" s="389"/>
      <c r="D75" s="366"/>
      <c r="E75" s="369"/>
      <c r="F75" s="369"/>
      <c r="G75" s="369"/>
      <c r="H75" s="369"/>
      <c r="I75" s="401"/>
      <c r="J75" s="401"/>
      <c r="K75" s="401"/>
      <c r="L75" s="401"/>
      <c r="M75" s="401"/>
      <c r="N75" s="401"/>
      <c r="O75" s="401"/>
      <c r="P75" s="369"/>
      <c r="Q75" s="397"/>
      <c r="R75" s="356"/>
      <c r="S75" s="397"/>
      <c r="T75" s="60" t="s">
        <v>316</v>
      </c>
      <c r="U75" s="27" t="s">
        <v>212</v>
      </c>
      <c r="V75" s="10"/>
    </row>
    <row r="76" spans="1:22" ht="20.25" customHeight="1">
      <c r="A76" s="384"/>
      <c r="B76" s="381"/>
      <c r="C76" s="389"/>
      <c r="D76" s="366"/>
      <c r="E76" s="369"/>
      <c r="F76" s="369"/>
      <c r="G76" s="369"/>
      <c r="H76" s="369"/>
      <c r="I76" s="401"/>
      <c r="J76" s="401"/>
      <c r="K76" s="401"/>
      <c r="L76" s="401"/>
      <c r="M76" s="401"/>
      <c r="N76" s="401"/>
      <c r="O76" s="401"/>
      <c r="P76" s="369"/>
      <c r="Q76" s="397"/>
      <c r="R76" s="356"/>
      <c r="S76" s="397"/>
      <c r="T76" s="60" t="s">
        <v>317</v>
      </c>
      <c r="U76" s="27" t="s">
        <v>13</v>
      </c>
      <c r="V76" s="10"/>
    </row>
    <row r="77" spans="1:22" ht="20.25" customHeight="1">
      <c r="A77" s="383" t="s">
        <v>60</v>
      </c>
      <c r="B77" s="381"/>
      <c r="C77" s="389"/>
      <c r="D77" s="366"/>
      <c r="E77" s="370"/>
      <c r="F77" s="370"/>
      <c r="G77" s="370"/>
      <c r="H77" s="370"/>
      <c r="I77" s="373">
        <v>121</v>
      </c>
      <c r="J77" s="373">
        <v>43</v>
      </c>
      <c r="K77" s="373">
        <v>30</v>
      </c>
      <c r="L77" s="373">
        <v>103</v>
      </c>
      <c r="M77" s="373">
        <v>51</v>
      </c>
      <c r="N77" s="373"/>
      <c r="O77" s="373"/>
      <c r="P77" s="368">
        <f>SUM(I77:O77)</f>
        <v>348</v>
      </c>
      <c r="Q77" s="352">
        <v>23.95</v>
      </c>
      <c r="R77" s="355">
        <v>0.8</v>
      </c>
      <c r="S77" s="352">
        <f>P77*Q77*(1-R77)</f>
        <v>1666.9199999999996</v>
      </c>
      <c r="T77" s="60" t="s">
        <v>318</v>
      </c>
      <c r="U77" s="27" t="s">
        <v>12</v>
      </c>
      <c r="V77" s="10"/>
    </row>
    <row r="78" spans="1:22" ht="20.25" customHeight="1">
      <c r="A78" s="384"/>
      <c r="B78" s="381"/>
      <c r="C78" s="389"/>
      <c r="D78" s="366"/>
      <c r="E78" s="401"/>
      <c r="F78" s="401"/>
      <c r="G78" s="401"/>
      <c r="H78" s="401"/>
      <c r="I78" s="369"/>
      <c r="J78" s="369"/>
      <c r="K78" s="369"/>
      <c r="L78" s="369"/>
      <c r="M78" s="369"/>
      <c r="N78" s="369"/>
      <c r="O78" s="369"/>
      <c r="P78" s="369"/>
      <c r="Q78" s="397"/>
      <c r="R78" s="356"/>
      <c r="S78" s="397"/>
      <c r="T78" s="60" t="s">
        <v>319</v>
      </c>
      <c r="U78" s="27" t="s">
        <v>11</v>
      </c>
      <c r="V78" s="10"/>
    </row>
    <row r="79" spans="1:22" ht="20.25" customHeight="1">
      <c r="A79" s="384"/>
      <c r="B79" s="381"/>
      <c r="C79" s="389"/>
      <c r="D79" s="366"/>
      <c r="E79" s="401"/>
      <c r="F79" s="401"/>
      <c r="G79" s="401"/>
      <c r="H79" s="401"/>
      <c r="I79" s="369"/>
      <c r="J79" s="369"/>
      <c r="K79" s="369"/>
      <c r="L79" s="369"/>
      <c r="M79" s="369"/>
      <c r="N79" s="369"/>
      <c r="O79" s="369"/>
      <c r="P79" s="369"/>
      <c r="Q79" s="397"/>
      <c r="R79" s="356"/>
      <c r="S79" s="397"/>
      <c r="T79" s="60" t="s">
        <v>320</v>
      </c>
      <c r="U79" s="27" t="s">
        <v>10</v>
      </c>
      <c r="V79" s="10"/>
    </row>
    <row r="80" spans="1:22" ht="20.25" customHeight="1">
      <c r="A80" s="384"/>
      <c r="B80" s="381"/>
      <c r="C80" s="389"/>
      <c r="D80" s="366"/>
      <c r="E80" s="401"/>
      <c r="F80" s="401"/>
      <c r="G80" s="401"/>
      <c r="H80" s="401"/>
      <c r="I80" s="369"/>
      <c r="J80" s="369"/>
      <c r="K80" s="369"/>
      <c r="L80" s="369"/>
      <c r="M80" s="369"/>
      <c r="N80" s="369"/>
      <c r="O80" s="369"/>
      <c r="P80" s="369"/>
      <c r="Q80" s="397"/>
      <c r="R80" s="356"/>
      <c r="S80" s="397"/>
      <c r="T80" s="60" t="s">
        <v>321</v>
      </c>
      <c r="U80" s="27" t="s">
        <v>56</v>
      </c>
      <c r="V80" s="10"/>
    </row>
    <row r="81" spans="1:22" ht="20.25" customHeight="1">
      <c r="A81" s="384"/>
      <c r="B81" s="381"/>
      <c r="C81" s="389"/>
      <c r="D81" s="366"/>
      <c r="E81" s="401"/>
      <c r="F81" s="401"/>
      <c r="G81" s="401"/>
      <c r="H81" s="401"/>
      <c r="I81" s="369"/>
      <c r="J81" s="369"/>
      <c r="K81" s="369"/>
      <c r="L81" s="369"/>
      <c r="M81" s="369"/>
      <c r="N81" s="369"/>
      <c r="O81" s="369"/>
      <c r="P81" s="369"/>
      <c r="Q81" s="397"/>
      <c r="R81" s="356"/>
      <c r="S81" s="397"/>
      <c r="T81" s="60" t="s">
        <v>322</v>
      </c>
      <c r="U81" s="27" t="s">
        <v>8</v>
      </c>
      <c r="V81" s="10"/>
    </row>
    <row r="82" spans="1:22" ht="20.25" customHeight="1" thickBot="1">
      <c r="A82" s="385"/>
      <c r="B82" s="382"/>
      <c r="C82" s="390"/>
      <c r="D82" s="367"/>
      <c r="E82" s="402"/>
      <c r="F82" s="402"/>
      <c r="G82" s="402"/>
      <c r="H82" s="402"/>
      <c r="I82" s="376"/>
      <c r="J82" s="376"/>
      <c r="K82" s="376"/>
      <c r="L82" s="376"/>
      <c r="M82" s="376"/>
      <c r="N82" s="376"/>
      <c r="O82" s="376"/>
      <c r="P82" s="376"/>
      <c r="Q82" s="398"/>
      <c r="R82" s="359"/>
      <c r="S82" s="398"/>
      <c r="T82" s="30" t="s">
        <v>323</v>
      </c>
      <c r="U82" s="28" t="s">
        <v>24</v>
      </c>
      <c r="V82" s="10"/>
    </row>
    <row r="83" spans="1:22" s="158" customFormat="1" ht="21" thickBot="1">
      <c r="D83" s="164"/>
      <c r="E83" s="164"/>
      <c r="F83" s="159"/>
      <c r="G83" s="164"/>
      <c r="H83" s="164"/>
      <c r="I83" s="164"/>
      <c r="J83" s="164"/>
      <c r="K83" s="164"/>
      <c r="L83" s="164"/>
      <c r="M83" s="164"/>
      <c r="N83" s="164"/>
      <c r="O83" s="164"/>
      <c r="P83" s="160">
        <f>SUM(P17:P82)</f>
        <v>6557</v>
      </c>
      <c r="Q83" s="161"/>
      <c r="R83" s="403"/>
      <c r="S83" s="163">
        <f>SUM(S17:S82)</f>
        <v>29510.229999999996</v>
      </c>
      <c r="T83" s="165"/>
      <c r="U83" s="166"/>
    </row>
    <row r="84" spans="1:22">
      <c r="R84" s="404"/>
      <c r="T84" s="11"/>
      <c r="U84" s="10"/>
      <c r="V84" s="10"/>
    </row>
    <row r="85" spans="1:22">
      <c r="R85" s="404"/>
      <c r="T85" s="11"/>
      <c r="U85" s="10"/>
      <c r="V85" s="10"/>
    </row>
    <row r="86" spans="1:22">
      <c r="R86" s="404"/>
      <c r="T86" s="11"/>
      <c r="U86" s="10"/>
      <c r="V86" s="10"/>
    </row>
    <row r="87" spans="1:22">
      <c r="R87" s="404"/>
      <c r="T87" s="11"/>
      <c r="U87" s="10"/>
      <c r="V87" s="10"/>
    </row>
    <row r="88" spans="1:22">
      <c r="R88" s="405"/>
      <c r="T88" s="11"/>
      <c r="U88" s="10"/>
      <c r="V88" s="10"/>
    </row>
    <row r="89" spans="1:22">
      <c r="R89" s="404"/>
      <c r="T89" s="11"/>
      <c r="U89" s="10"/>
      <c r="V89" s="10"/>
    </row>
    <row r="90" spans="1:22">
      <c r="R90" s="404"/>
      <c r="T90" s="11"/>
      <c r="U90" s="10"/>
      <c r="V90" s="10"/>
    </row>
    <row r="91" spans="1:22">
      <c r="R91" s="404"/>
      <c r="T91" s="11"/>
      <c r="U91" s="10"/>
      <c r="V91" s="10"/>
    </row>
    <row r="92" spans="1:22">
      <c r="R92" s="404"/>
      <c r="T92" s="11"/>
      <c r="U92" s="10"/>
      <c r="V92" s="10"/>
    </row>
    <row r="93" spans="1:22">
      <c r="R93" s="404"/>
      <c r="T93" s="11"/>
      <c r="U93" s="10"/>
      <c r="V93" s="10"/>
    </row>
    <row r="94" spans="1:22">
      <c r="R94" s="405"/>
      <c r="T94" s="406"/>
    </row>
    <row r="95" spans="1:22">
      <c r="R95" s="404"/>
      <c r="T95" s="406"/>
    </row>
    <row r="96" spans="1:22">
      <c r="R96" s="404"/>
      <c r="T96" s="406"/>
    </row>
    <row r="97" spans="18:20">
      <c r="R97" s="404"/>
      <c r="T97" s="406"/>
    </row>
    <row r="98" spans="18:20">
      <c r="R98" s="404"/>
      <c r="T98" s="406"/>
    </row>
    <row r="99" spans="18:20">
      <c r="R99" s="405"/>
      <c r="T99" s="406"/>
    </row>
    <row r="100" spans="18:20">
      <c r="R100" s="404"/>
      <c r="T100" s="406"/>
    </row>
    <row r="101" spans="18:20">
      <c r="R101" s="404"/>
      <c r="T101" s="406"/>
    </row>
    <row r="102" spans="18:20">
      <c r="R102" s="404"/>
      <c r="T102" s="406"/>
    </row>
    <row r="103" spans="18:20">
      <c r="R103" s="404"/>
      <c r="T103" s="406"/>
    </row>
    <row r="104" spans="18:20">
      <c r="R104" s="404"/>
      <c r="T104" s="406"/>
    </row>
    <row r="105" spans="18:20">
      <c r="R105" s="405"/>
      <c r="T105" s="406"/>
    </row>
    <row r="106" spans="18:20">
      <c r="R106" s="404"/>
      <c r="T106" s="406"/>
    </row>
    <row r="107" spans="18:20">
      <c r="R107" s="404"/>
      <c r="T107" s="406"/>
    </row>
    <row r="108" spans="18:20">
      <c r="R108" s="404"/>
      <c r="T108" s="406"/>
    </row>
    <row r="109" spans="18:20">
      <c r="R109" s="404"/>
      <c r="T109" s="406"/>
    </row>
    <row r="110" spans="18:20">
      <c r="R110" s="405"/>
      <c r="T110" s="406"/>
    </row>
    <row r="111" spans="18:20">
      <c r="R111" s="404"/>
      <c r="T111" s="406"/>
    </row>
    <row r="112" spans="18:20">
      <c r="R112" s="404"/>
      <c r="T112" s="406"/>
    </row>
    <row r="113" spans="18:20">
      <c r="R113" s="404"/>
      <c r="T113" s="406"/>
    </row>
    <row r="114" spans="18:20">
      <c r="R114" s="404"/>
      <c r="T114" s="406"/>
    </row>
    <row r="115" spans="18:20">
      <c r="R115" s="404"/>
      <c r="T115" s="406"/>
    </row>
  </sheetData>
  <mergeCells count="241">
    <mergeCell ref="H72:H76"/>
    <mergeCell ref="L61:L65"/>
    <mergeCell ref="M72:M76"/>
    <mergeCell ref="N72:N76"/>
    <mergeCell ref="O72:O76"/>
    <mergeCell ref="P72:P76"/>
    <mergeCell ref="Q72:Q76"/>
    <mergeCell ref="A77:A82"/>
    <mergeCell ref="E77:E82"/>
    <mergeCell ref="F77:F82"/>
    <mergeCell ref="G77:G82"/>
    <mergeCell ref="H77:H82"/>
    <mergeCell ref="I77:I82"/>
    <mergeCell ref="J77:J82"/>
    <mergeCell ref="K77:K82"/>
    <mergeCell ref="L77:L82"/>
    <mergeCell ref="M77:M82"/>
    <mergeCell ref="N77:N82"/>
    <mergeCell ref="O77:O82"/>
    <mergeCell ref="P77:P82"/>
    <mergeCell ref="Q77:Q82"/>
    <mergeCell ref="A72:A76"/>
    <mergeCell ref="E72:E76"/>
    <mergeCell ref="F72:F76"/>
    <mergeCell ref="G72:G76"/>
    <mergeCell ref="Q55:Q60"/>
    <mergeCell ref="I72:I76"/>
    <mergeCell ref="J72:J76"/>
    <mergeCell ref="K72:K76"/>
    <mergeCell ref="L72:L76"/>
    <mergeCell ref="Q61:Q65"/>
    <mergeCell ref="A66:A71"/>
    <mergeCell ref="E66:E71"/>
    <mergeCell ref="F66:F71"/>
    <mergeCell ref="G66:G71"/>
    <mergeCell ref="H66:H71"/>
    <mergeCell ref="I66:I71"/>
    <mergeCell ref="J66:J71"/>
    <mergeCell ref="K66:K71"/>
    <mergeCell ref="L66:L71"/>
    <mergeCell ref="M66:M71"/>
    <mergeCell ref="N66:N71"/>
    <mergeCell ref="O66:O71"/>
    <mergeCell ref="P66:P71"/>
    <mergeCell ref="Q66:Q71"/>
    <mergeCell ref="H61:H65"/>
    <mergeCell ref="I61:I65"/>
    <mergeCell ref="J61:J65"/>
    <mergeCell ref="A55:A60"/>
    <mergeCell ref="E55:E60"/>
    <mergeCell ref="F55:F60"/>
    <mergeCell ref="G55:G60"/>
    <mergeCell ref="H55:H60"/>
    <mergeCell ref="I55:I60"/>
    <mergeCell ref="J55:J60"/>
    <mergeCell ref="K55:K60"/>
    <mergeCell ref="F61:F65"/>
    <mergeCell ref="G61:G65"/>
    <mergeCell ref="A61:A65"/>
    <mergeCell ref="A50:A54"/>
    <mergeCell ref="E50:E54"/>
    <mergeCell ref="F50:F54"/>
    <mergeCell ref="G50:G54"/>
    <mergeCell ref="H50:H54"/>
    <mergeCell ref="I50:I54"/>
    <mergeCell ref="J50:J54"/>
    <mergeCell ref="K50:K54"/>
    <mergeCell ref="L50:L54"/>
    <mergeCell ref="A44:A49"/>
    <mergeCell ref="E44:E49"/>
    <mergeCell ref="F44:F49"/>
    <mergeCell ref="G44:G49"/>
    <mergeCell ref="H44:H49"/>
    <mergeCell ref="I44:I49"/>
    <mergeCell ref="J44:J49"/>
    <mergeCell ref="K44:K49"/>
    <mergeCell ref="L44:L49"/>
    <mergeCell ref="A14:D14"/>
    <mergeCell ref="A15:A16"/>
    <mergeCell ref="C15:C16"/>
    <mergeCell ref="D15:D16"/>
    <mergeCell ref="E15:E16"/>
    <mergeCell ref="B15:B16"/>
    <mergeCell ref="B17:B27"/>
    <mergeCell ref="C17:C27"/>
    <mergeCell ref="D17:D27"/>
    <mergeCell ref="A17:A21"/>
    <mergeCell ref="E17:E21"/>
    <mergeCell ref="A22:A27"/>
    <mergeCell ref="E22:E27"/>
    <mergeCell ref="O15:O16"/>
    <mergeCell ref="P15:P16"/>
    <mergeCell ref="Q15:Q16"/>
    <mergeCell ref="L17:L21"/>
    <mergeCell ref="B61:B71"/>
    <mergeCell ref="C61:C71"/>
    <mergeCell ref="D61:D71"/>
    <mergeCell ref="B72:B82"/>
    <mergeCell ref="C72:C82"/>
    <mergeCell ref="D72:D82"/>
    <mergeCell ref="E61:E65"/>
    <mergeCell ref="H28:H32"/>
    <mergeCell ref="B39:B49"/>
    <mergeCell ref="C39:C49"/>
    <mergeCell ref="B50:B60"/>
    <mergeCell ref="C50:C60"/>
    <mergeCell ref="D50:D60"/>
    <mergeCell ref="D39:D49"/>
    <mergeCell ref="E33:E38"/>
    <mergeCell ref="F33:F38"/>
    <mergeCell ref="G33:G38"/>
    <mergeCell ref="H33:H38"/>
    <mergeCell ref="B28:B38"/>
    <mergeCell ref="C28:C38"/>
    <mergeCell ref="F15:F16"/>
    <mergeCell ref="G15:G16"/>
    <mergeCell ref="H15:H16"/>
    <mergeCell ref="I15:I16"/>
    <mergeCell ref="J15:J16"/>
    <mergeCell ref="K15:K16"/>
    <mergeCell ref="L15:L16"/>
    <mergeCell ref="M15:M16"/>
    <mergeCell ref="N15:N16"/>
    <mergeCell ref="M17:M21"/>
    <mergeCell ref="N17:N21"/>
    <mergeCell ref="K33:K38"/>
    <mergeCell ref="L33:L38"/>
    <mergeCell ref="M33:M38"/>
    <mergeCell ref="N33:N38"/>
    <mergeCell ref="A33:A38"/>
    <mergeCell ref="D28:D38"/>
    <mergeCell ref="A28:A32"/>
    <mergeCell ref="F17:F21"/>
    <mergeCell ref="G17:G21"/>
    <mergeCell ref="H17:H21"/>
    <mergeCell ref="I17:I21"/>
    <mergeCell ref="J17:J21"/>
    <mergeCell ref="E28:E32"/>
    <mergeCell ref="F28:F32"/>
    <mergeCell ref="G28:G32"/>
    <mergeCell ref="F22:F27"/>
    <mergeCell ref="G22:G27"/>
    <mergeCell ref="H22:H27"/>
    <mergeCell ref="I22:I27"/>
    <mergeCell ref="J22:J27"/>
    <mergeCell ref="J39:J43"/>
    <mergeCell ref="F39:F43"/>
    <mergeCell ref="G39:G43"/>
    <mergeCell ref="H39:H43"/>
    <mergeCell ref="I39:I43"/>
    <mergeCell ref="I33:I38"/>
    <mergeCell ref="J33:J38"/>
    <mergeCell ref="Q28:Q32"/>
    <mergeCell ref="P33:P38"/>
    <mergeCell ref="Q33:Q38"/>
    <mergeCell ref="Q39:Q43"/>
    <mergeCell ref="O17:O21"/>
    <mergeCell ref="P17:P21"/>
    <mergeCell ref="Q17:Q21"/>
    <mergeCell ref="A39:A43"/>
    <mergeCell ref="E39:E43"/>
    <mergeCell ref="I28:I32"/>
    <mergeCell ref="J28:J32"/>
    <mergeCell ref="K28:K32"/>
    <mergeCell ref="L28:L32"/>
    <mergeCell ref="K17:K21"/>
    <mergeCell ref="O39:O43"/>
    <mergeCell ref="K22:K27"/>
    <mergeCell ref="L22:L27"/>
    <mergeCell ref="M22:M27"/>
    <mergeCell ref="N22:N27"/>
    <mergeCell ref="O22:O27"/>
    <mergeCell ref="M28:M32"/>
    <mergeCell ref="N28:N32"/>
    <mergeCell ref="O28:O32"/>
    <mergeCell ref="O33:O38"/>
    <mergeCell ref="M39:M43"/>
    <mergeCell ref="N39:N43"/>
    <mergeCell ref="P22:P27"/>
    <mergeCell ref="Q22:Q27"/>
    <mergeCell ref="P55:P60"/>
    <mergeCell ref="T14:U14"/>
    <mergeCell ref="P28:P32"/>
    <mergeCell ref="P44:P49"/>
    <mergeCell ref="Q44:Q49"/>
    <mergeCell ref="T15:T16"/>
    <mergeCell ref="U15:U16"/>
    <mergeCell ref="R15:R16"/>
    <mergeCell ref="S15:S16"/>
    <mergeCell ref="R17:R21"/>
    <mergeCell ref="S17:S21"/>
    <mergeCell ref="R22:R27"/>
    <mergeCell ref="S22:S27"/>
    <mergeCell ref="R28:R32"/>
    <mergeCell ref="S28:S32"/>
    <mergeCell ref="R33:R38"/>
    <mergeCell ref="S33:S38"/>
    <mergeCell ref="P39:P43"/>
    <mergeCell ref="R39:R43"/>
    <mergeCell ref="S39:S43"/>
    <mergeCell ref="R44:R49"/>
    <mergeCell ref="S44:S49"/>
    <mergeCell ref="R50:R54"/>
    <mergeCell ref="S50:S54"/>
    <mergeCell ref="T94:T104"/>
    <mergeCell ref="T105:T115"/>
    <mergeCell ref="R99:R104"/>
    <mergeCell ref="R105:R109"/>
    <mergeCell ref="R110:R115"/>
    <mergeCell ref="M44:M49"/>
    <mergeCell ref="N44:N49"/>
    <mergeCell ref="O44:O49"/>
    <mergeCell ref="K39:K43"/>
    <mergeCell ref="L39:L43"/>
    <mergeCell ref="M61:M65"/>
    <mergeCell ref="N61:N65"/>
    <mergeCell ref="M50:M54"/>
    <mergeCell ref="N50:N54"/>
    <mergeCell ref="M55:M60"/>
    <mergeCell ref="N55:N60"/>
    <mergeCell ref="L55:L60"/>
    <mergeCell ref="K61:K65"/>
    <mergeCell ref="O61:O65"/>
    <mergeCell ref="P61:P65"/>
    <mergeCell ref="O50:O54"/>
    <mergeCell ref="P50:P54"/>
    <mergeCell ref="Q50:Q54"/>
    <mergeCell ref="O55:O60"/>
    <mergeCell ref="R83:R87"/>
    <mergeCell ref="R88:R93"/>
    <mergeCell ref="R94:R98"/>
    <mergeCell ref="R55:R60"/>
    <mergeCell ref="S55:S60"/>
    <mergeCell ref="R61:R65"/>
    <mergeCell ref="S61:S65"/>
    <mergeCell ref="R66:R71"/>
    <mergeCell ref="S66:S71"/>
    <mergeCell ref="R72:R76"/>
    <mergeCell ref="S72:S76"/>
    <mergeCell ref="R77:R82"/>
    <mergeCell ref="S77:S82"/>
  </mergeCells>
  <pageMargins left="0.23622047244094491" right="0.23622047244094491" top="0" bottom="0" header="0" footer="0"/>
  <pageSetup paperSize="8" scale="32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pageSetUpPr fitToPage="1"/>
  </sheetPr>
  <dimension ref="A1:V116"/>
  <sheetViews>
    <sheetView showGridLines="0" zoomScale="50" zoomScaleNormal="50" zoomScalePageLayoutView="75" workbookViewId="0">
      <pane ySplit="16" topLeftCell="A50" activePane="bottomLeft" state="frozen"/>
      <selection pane="bottomLeft" activeCell="B2" sqref="B2:D7"/>
    </sheetView>
  </sheetViews>
  <sheetFormatPr defaultColWidth="11.42578125" defaultRowHeight="15.75"/>
  <cols>
    <col min="1" max="4" width="31.42578125" style="10" customWidth="1"/>
    <col min="5" max="15" width="8.42578125" style="10" customWidth="1"/>
    <col min="16" max="16" width="17.28515625" style="10" customWidth="1"/>
    <col min="17" max="17" width="17.28515625" style="109" customWidth="1"/>
    <col min="18" max="18" width="20.5703125" style="144" customWidth="1"/>
    <col min="19" max="19" width="27.5703125" style="109" customWidth="1"/>
    <col min="20" max="20" width="28.28515625" style="104" customWidth="1"/>
    <col min="21" max="21" width="35.7109375" style="109" customWidth="1"/>
    <col min="22" max="22" width="24.28515625" style="11" customWidth="1"/>
    <col min="23" max="23" width="10" style="10" customWidth="1"/>
    <col min="24" max="26" width="11.42578125" style="10" customWidth="1"/>
    <col min="27" max="16384" width="11.42578125" style="10"/>
  </cols>
  <sheetData>
    <row r="1" spans="1:21" s="38" customFormat="1" ht="19.5" customHeight="1">
      <c r="A1" s="37"/>
      <c r="C1" s="39"/>
      <c r="O1" s="40"/>
      <c r="R1" s="141"/>
    </row>
    <row r="2" spans="1:21" s="38" customFormat="1" ht="19.5" customHeight="1">
      <c r="A2" s="37"/>
      <c r="B2" s="97"/>
      <c r="C2" s="41"/>
      <c r="D2" s="40"/>
      <c r="O2" s="42"/>
      <c r="R2" s="141"/>
    </row>
    <row r="3" spans="1:21" s="38" customFormat="1" ht="19.5" customHeight="1">
      <c r="A3" s="37"/>
      <c r="B3" s="40"/>
      <c r="C3" s="41"/>
      <c r="D3" s="97"/>
      <c r="O3" s="42"/>
      <c r="R3" s="141"/>
    </row>
    <row r="4" spans="1:21" s="38" customFormat="1" ht="19.5" customHeight="1">
      <c r="A4" s="37"/>
      <c r="B4" s="40"/>
      <c r="C4" s="41"/>
      <c r="D4" s="40"/>
      <c r="O4" s="42"/>
      <c r="R4" s="141"/>
    </row>
    <row r="5" spans="1:21" s="38" customFormat="1" ht="19.5" customHeight="1">
      <c r="A5" s="37"/>
      <c r="B5" s="40"/>
      <c r="C5" s="43"/>
      <c r="D5" s="40"/>
      <c r="E5" s="33"/>
      <c r="R5" s="141"/>
    </row>
    <row r="6" spans="1:21" s="38" customFormat="1" ht="19.5" customHeight="1">
      <c r="A6" s="37"/>
      <c r="B6" s="40"/>
      <c r="C6" s="41"/>
      <c r="D6" s="40"/>
      <c r="R6" s="141"/>
    </row>
    <row r="7" spans="1:21" s="38" customFormat="1" ht="19.5" customHeight="1">
      <c r="A7" s="37"/>
      <c r="B7" s="40"/>
      <c r="C7" s="41"/>
      <c r="D7" s="40"/>
      <c r="O7" s="41"/>
      <c r="R7" s="141"/>
    </row>
    <row r="8" spans="1:21" s="38" customFormat="1" ht="19.5" customHeight="1">
      <c r="A8" s="37"/>
      <c r="B8" s="44"/>
      <c r="C8" s="44"/>
      <c r="D8" s="44"/>
      <c r="E8" s="44"/>
      <c r="F8" s="44"/>
      <c r="G8" s="39"/>
      <c r="H8" s="39"/>
      <c r="R8" s="141"/>
    </row>
    <row r="9" spans="1:21" s="38" customFormat="1" ht="19.5" customHeight="1">
      <c r="A9" s="45"/>
      <c r="B9" s="44"/>
      <c r="C9" s="46"/>
      <c r="D9" s="35"/>
      <c r="E9" s="35"/>
      <c r="F9" s="44"/>
      <c r="R9" s="141"/>
    </row>
    <row r="10" spans="1:21" s="38" customFormat="1" ht="19.5" customHeight="1">
      <c r="A10" s="45"/>
      <c r="B10" s="44"/>
      <c r="C10" s="46"/>
      <c r="D10" s="35"/>
      <c r="E10" s="35"/>
      <c r="F10" s="44"/>
      <c r="R10" s="141"/>
    </row>
    <row r="11" spans="1:21" s="38" customFormat="1" ht="19.5" customHeight="1">
      <c r="A11" s="45"/>
      <c r="B11" s="44"/>
      <c r="C11" s="46"/>
      <c r="D11" s="35"/>
      <c r="E11" s="35"/>
      <c r="F11" s="44"/>
      <c r="Q11" s="106"/>
      <c r="R11" s="150"/>
      <c r="S11" s="106"/>
      <c r="T11" s="99"/>
      <c r="U11" s="106"/>
    </row>
    <row r="12" spans="1:21" s="38" customFormat="1" ht="19.5" customHeight="1">
      <c r="A12" s="45"/>
      <c r="B12" s="44"/>
      <c r="C12" s="44"/>
      <c r="D12" s="36"/>
      <c r="E12" s="35"/>
      <c r="F12" s="44"/>
      <c r="Q12" s="106"/>
      <c r="R12" s="150"/>
      <c r="S12" s="106"/>
      <c r="T12" s="99"/>
      <c r="U12" s="106"/>
    </row>
    <row r="13" spans="1:21" s="49" customFormat="1" ht="19.5" customHeight="1" thickBot="1">
      <c r="A13" s="47"/>
      <c r="B13" s="44"/>
      <c r="C13" s="46"/>
      <c r="D13" s="48"/>
      <c r="E13" s="48"/>
      <c r="F13" s="48"/>
      <c r="Q13" s="107"/>
      <c r="R13" s="151"/>
      <c r="S13" s="107"/>
      <c r="T13" s="101"/>
      <c r="U13" s="108"/>
    </row>
    <row r="14" spans="1:21" s="1" customFormat="1" ht="22.5" customHeight="1">
      <c r="A14" s="395" t="s">
        <v>79</v>
      </c>
      <c r="B14" s="391"/>
      <c r="C14" s="391"/>
      <c r="D14" s="391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43"/>
      <c r="S14" s="127"/>
      <c r="T14" s="391"/>
      <c r="U14" s="392"/>
    </row>
    <row r="15" spans="1:21" s="50" customFormat="1" ht="11.25" customHeight="1">
      <c r="A15" s="338" t="s">
        <v>21</v>
      </c>
      <c r="B15" s="327" t="s">
        <v>91</v>
      </c>
      <c r="C15" s="327" t="s">
        <v>22</v>
      </c>
      <c r="D15" s="327" t="s">
        <v>23</v>
      </c>
      <c r="E15" s="327">
        <v>4</v>
      </c>
      <c r="F15" s="327" t="s">
        <v>16</v>
      </c>
      <c r="G15" s="327" t="s">
        <v>15</v>
      </c>
      <c r="H15" s="327" t="s">
        <v>14</v>
      </c>
      <c r="I15" s="327" t="s">
        <v>13</v>
      </c>
      <c r="J15" s="327" t="s">
        <v>12</v>
      </c>
      <c r="K15" s="327" t="s">
        <v>11</v>
      </c>
      <c r="L15" s="327" t="s">
        <v>10</v>
      </c>
      <c r="M15" s="327" t="s">
        <v>56</v>
      </c>
      <c r="N15" s="327" t="s">
        <v>8</v>
      </c>
      <c r="O15" s="327" t="s">
        <v>24</v>
      </c>
      <c r="P15" s="327" t="s">
        <v>7</v>
      </c>
      <c r="Q15" s="327" t="s">
        <v>995</v>
      </c>
      <c r="R15" s="362" t="s">
        <v>996</v>
      </c>
      <c r="S15" s="327" t="s">
        <v>7</v>
      </c>
      <c r="T15" s="327" t="s">
        <v>115</v>
      </c>
      <c r="U15" s="313" t="s">
        <v>116</v>
      </c>
    </row>
    <row r="16" spans="1:21" s="31" customFormat="1" ht="11.25" customHeight="1" thickBot="1">
      <c r="A16" s="396"/>
      <c r="B16" s="387"/>
      <c r="C16" s="393"/>
      <c r="D16" s="386"/>
      <c r="E16" s="386"/>
      <c r="F16" s="386"/>
      <c r="G16" s="386"/>
      <c r="H16" s="386"/>
      <c r="I16" s="386"/>
      <c r="J16" s="386"/>
      <c r="K16" s="386"/>
      <c r="L16" s="386"/>
      <c r="M16" s="386"/>
      <c r="N16" s="386"/>
      <c r="O16" s="386"/>
      <c r="P16" s="386"/>
      <c r="Q16" s="386"/>
      <c r="R16" s="363"/>
      <c r="S16" s="386"/>
      <c r="T16" s="393"/>
      <c r="U16" s="394"/>
    </row>
    <row r="17" spans="1:22" ht="21" customHeight="1">
      <c r="A17" s="383" t="s">
        <v>794</v>
      </c>
      <c r="B17" s="368" t="s">
        <v>101</v>
      </c>
      <c r="C17" s="388"/>
      <c r="D17" s="365" t="s">
        <v>122</v>
      </c>
      <c r="E17" s="373">
        <v>60</v>
      </c>
      <c r="F17" s="373">
        <v>560</v>
      </c>
      <c r="G17" s="373">
        <v>636</v>
      </c>
      <c r="H17" s="373">
        <v>506</v>
      </c>
      <c r="I17" s="370"/>
      <c r="J17" s="370"/>
      <c r="K17" s="370"/>
      <c r="L17" s="370"/>
      <c r="M17" s="370"/>
      <c r="N17" s="370"/>
      <c r="O17" s="370"/>
      <c r="P17" s="368">
        <f>SUM(E17:O17)</f>
        <v>1762</v>
      </c>
      <c r="Q17" s="352">
        <v>14.95</v>
      </c>
      <c r="R17" s="355">
        <v>0.8</v>
      </c>
      <c r="S17" s="352">
        <f>P17*Q17*(1-R17)</f>
        <v>5268.3799999999983</v>
      </c>
      <c r="T17" s="60" t="s">
        <v>368</v>
      </c>
      <c r="U17" s="27">
        <v>4</v>
      </c>
      <c r="V17" s="10"/>
    </row>
    <row r="18" spans="1:22" ht="21" customHeight="1">
      <c r="A18" s="384"/>
      <c r="B18" s="381"/>
      <c r="C18" s="389"/>
      <c r="D18" s="366"/>
      <c r="E18" s="369"/>
      <c r="F18" s="369"/>
      <c r="G18" s="369"/>
      <c r="H18" s="369"/>
      <c r="I18" s="401"/>
      <c r="J18" s="401"/>
      <c r="K18" s="401"/>
      <c r="L18" s="401"/>
      <c r="M18" s="401"/>
      <c r="N18" s="401"/>
      <c r="O18" s="401"/>
      <c r="P18" s="369"/>
      <c r="Q18" s="397"/>
      <c r="R18" s="356"/>
      <c r="S18" s="397"/>
      <c r="T18" s="60" t="s">
        <v>369</v>
      </c>
      <c r="U18" s="27" t="s">
        <v>210</v>
      </c>
      <c r="V18" s="10"/>
    </row>
    <row r="19" spans="1:22" ht="21" customHeight="1">
      <c r="A19" s="384"/>
      <c r="B19" s="381"/>
      <c r="C19" s="389"/>
      <c r="D19" s="366"/>
      <c r="E19" s="369"/>
      <c r="F19" s="369"/>
      <c r="G19" s="369"/>
      <c r="H19" s="369"/>
      <c r="I19" s="401"/>
      <c r="J19" s="401"/>
      <c r="K19" s="401"/>
      <c r="L19" s="401"/>
      <c r="M19" s="401"/>
      <c r="N19" s="401"/>
      <c r="O19" s="401"/>
      <c r="P19" s="369"/>
      <c r="Q19" s="397"/>
      <c r="R19" s="356"/>
      <c r="S19" s="397"/>
      <c r="T19" s="60" t="s">
        <v>370</v>
      </c>
      <c r="U19" s="27" t="s">
        <v>211</v>
      </c>
      <c r="V19" s="10"/>
    </row>
    <row r="20" spans="1:22" ht="21" customHeight="1">
      <c r="A20" s="384"/>
      <c r="B20" s="381"/>
      <c r="C20" s="389"/>
      <c r="D20" s="366"/>
      <c r="E20" s="369"/>
      <c r="F20" s="369"/>
      <c r="G20" s="369"/>
      <c r="H20" s="369"/>
      <c r="I20" s="401"/>
      <c r="J20" s="401"/>
      <c r="K20" s="401"/>
      <c r="L20" s="401"/>
      <c r="M20" s="401"/>
      <c r="N20" s="401"/>
      <c r="O20" s="401"/>
      <c r="P20" s="369"/>
      <c r="Q20" s="397"/>
      <c r="R20" s="356"/>
      <c r="S20" s="397"/>
      <c r="T20" s="60" t="s">
        <v>371</v>
      </c>
      <c r="U20" s="27" t="s">
        <v>212</v>
      </c>
      <c r="V20" s="10"/>
    </row>
    <row r="21" spans="1:22" ht="21" customHeight="1">
      <c r="A21" s="384"/>
      <c r="B21" s="381"/>
      <c r="C21" s="389"/>
      <c r="D21" s="366"/>
      <c r="E21" s="369"/>
      <c r="F21" s="369"/>
      <c r="G21" s="369"/>
      <c r="H21" s="369"/>
      <c r="I21" s="401"/>
      <c r="J21" s="401"/>
      <c r="K21" s="401"/>
      <c r="L21" s="401"/>
      <c r="M21" s="401"/>
      <c r="N21" s="401"/>
      <c r="O21" s="401"/>
      <c r="P21" s="369"/>
      <c r="Q21" s="397"/>
      <c r="R21" s="356"/>
      <c r="S21" s="397"/>
      <c r="T21" s="60" t="s">
        <v>372</v>
      </c>
      <c r="U21" s="27" t="s">
        <v>13</v>
      </c>
      <c r="V21" s="10"/>
    </row>
    <row r="22" spans="1:22" ht="21" customHeight="1">
      <c r="A22" s="383" t="s">
        <v>31</v>
      </c>
      <c r="B22" s="381"/>
      <c r="C22" s="389"/>
      <c r="D22" s="366"/>
      <c r="E22" s="370"/>
      <c r="F22" s="370"/>
      <c r="G22" s="370"/>
      <c r="H22" s="370"/>
      <c r="I22" s="373"/>
      <c r="J22" s="373"/>
      <c r="K22" s="373"/>
      <c r="L22" s="373">
        <v>26</v>
      </c>
      <c r="M22" s="373">
        <v>8</v>
      </c>
      <c r="N22" s="373"/>
      <c r="O22" s="373"/>
      <c r="P22" s="368">
        <f>SUM(I22:O22)</f>
        <v>34</v>
      </c>
      <c r="Q22" s="352">
        <v>17.95</v>
      </c>
      <c r="R22" s="355">
        <v>0.8</v>
      </c>
      <c r="S22" s="352">
        <f>P22*Q22*(1-R22)</f>
        <v>122.05999999999996</v>
      </c>
      <c r="T22" s="60" t="s">
        <v>373</v>
      </c>
      <c r="U22" s="27" t="s">
        <v>12</v>
      </c>
      <c r="V22" s="10"/>
    </row>
    <row r="23" spans="1:22" ht="21" customHeight="1">
      <c r="A23" s="384"/>
      <c r="B23" s="381"/>
      <c r="C23" s="389"/>
      <c r="D23" s="366"/>
      <c r="E23" s="401"/>
      <c r="F23" s="401"/>
      <c r="G23" s="401"/>
      <c r="H23" s="401"/>
      <c r="I23" s="369"/>
      <c r="J23" s="369"/>
      <c r="K23" s="369"/>
      <c r="L23" s="369"/>
      <c r="M23" s="369"/>
      <c r="N23" s="369"/>
      <c r="O23" s="369"/>
      <c r="P23" s="369"/>
      <c r="Q23" s="397"/>
      <c r="R23" s="356"/>
      <c r="S23" s="397"/>
      <c r="T23" s="60" t="s">
        <v>374</v>
      </c>
      <c r="U23" s="27" t="s">
        <v>11</v>
      </c>
      <c r="V23" s="10"/>
    </row>
    <row r="24" spans="1:22" ht="21" customHeight="1">
      <c r="A24" s="384"/>
      <c r="B24" s="381"/>
      <c r="C24" s="389"/>
      <c r="D24" s="366"/>
      <c r="E24" s="401"/>
      <c r="F24" s="401"/>
      <c r="G24" s="401"/>
      <c r="H24" s="401"/>
      <c r="I24" s="369"/>
      <c r="J24" s="369"/>
      <c r="K24" s="369"/>
      <c r="L24" s="369"/>
      <c r="M24" s="369"/>
      <c r="N24" s="369"/>
      <c r="O24" s="369"/>
      <c r="P24" s="369"/>
      <c r="Q24" s="397"/>
      <c r="R24" s="356"/>
      <c r="S24" s="397"/>
      <c r="T24" s="60" t="s">
        <v>375</v>
      </c>
      <c r="U24" s="27" t="s">
        <v>10</v>
      </c>
      <c r="V24" s="10"/>
    </row>
    <row r="25" spans="1:22" ht="21" customHeight="1">
      <c r="A25" s="384"/>
      <c r="B25" s="381"/>
      <c r="C25" s="389"/>
      <c r="D25" s="366"/>
      <c r="E25" s="401"/>
      <c r="F25" s="401"/>
      <c r="G25" s="401"/>
      <c r="H25" s="401"/>
      <c r="I25" s="369"/>
      <c r="J25" s="369"/>
      <c r="K25" s="369"/>
      <c r="L25" s="369"/>
      <c r="M25" s="369"/>
      <c r="N25" s="369"/>
      <c r="O25" s="369"/>
      <c r="P25" s="369"/>
      <c r="Q25" s="397"/>
      <c r="R25" s="356"/>
      <c r="S25" s="397"/>
      <c r="T25" s="60" t="s">
        <v>376</v>
      </c>
      <c r="U25" s="27" t="s">
        <v>56</v>
      </c>
      <c r="V25" s="10"/>
    </row>
    <row r="26" spans="1:22" ht="21" customHeight="1">
      <c r="A26" s="384"/>
      <c r="B26" s="381"/>
      <c r="C26" s="389"/>
      <c r="D26" s="366"/>
      <c r="E26" s="401"/>
      <c r="F26" s="401"/>
      <c r="G26" s="401"/>
      <c r="H26" s="401"/>
      <c r="I26" s="369"/>
      <c r="J26" s="369"/>
      <c r="K26" s="369"/>
      <c r="L26" s="369"/>
      <c r="M26" s="369"/>
      <c r="N26" s="369"/>
      <c r="O26" s="369"/>
      <c r="P26" s="369"/>
      <c r="Q26" s="397"/>
      <c r="R26" s="356"/>
      <c r="S26" s="397"/>
      <c r="T26" s="60" t="s">
        <v>377</v>
      </c>
      <c r="U26" s="27" t="s">
        <v>8</v>
      </c>
      <c r="V26" s="10"/>
    </row>
    <row r="27" spans="1:22" ht="21" customHeight="1" thickBot="1">
      <c r="A27" s="385"/>
      <c r="B27" s="382"/>
      <c r="C27" s="390"/>
      <c r="D27" s="367"/>
      <c r="E27" s="402"/>
      <c r="F27" s="402"/>
      <c r="G27" s="402"/>
      <c r="H27" s="402"/>
      <c r="I27" s="376"/>
      <c r="J27" s="376"/>
      <c r="K27" s="376"/>
      <c r="L27" s="376"/>
      <c r="M27" s="376"/>
      <c r="N27" s="376"/>
      <c r="O27" s="376"/>
      <c r="P27" s="376"/>
      <c r="Q27" s="398"/>
      <c r="R27" s="359"/>
      <c r="S27" s="398"/>
      <c r="T27" s="30" t="s">
        <v>378</v>
      </c>
      <c r="U27" s="28" t="s">
        <v>24</v>
      </c>
      <c r="V27" s="10"/>
    </row>
    <row r="28" spans="1:22" ht="21" customHeight="1">
      <c r="A28" s="383" t="s">
        <v>795</v>
      </c>
      <c r="B28" s="368" t="s">
        <v>102</v>
      </c>
      <c r="C28" s="388"/>
      <c r="D28" s="365" t="s">
        <v>122</v>
      </c>
      <c r="E28" s="373">
        <v>65</v>
      </c>
      <c r="F28" s="373">
        <v>222</v>
      </c>
      <c r="G28" s="373">
        <v>1117</v>
      </c>
      <c r="H28" s="373">
        <v>295</v>
      </c>
      <c r="I28" s="370"/>
      <c r="J28" s="370"/>
      <c r="K28" s="370"/>
      <c r="L28" s="370"/>
      <c r="M28" s="370"/>
      <c r="N28" s="370"/>
      <c r="O28" s="370"/>
      <c r="P28" s="368">
        <f t="shared" ref="P28" si="0">SUM(E28:O28)</f>
        <v>1699</v>
      </c>
      <c r="Q28" s="352">
        <v>14.95</v>
      </c>
      <c r="R28" s="355">
        <v>0.8</v>
      </c>
      <c r="S28" s="352">
        <f>P28*Q28*(1-R28)</f>
        <v>5080.0099999999984</v>
      </c>
      <c r="T28" s="60" t="s">
        <v>379</v>
      </c>
      <c r="U28" s="27">
        <v>4</v>
      </c>
      <c r="V28" s="10"/>
    </row>
    <row r="29" spans="1:22" ht="21" customHeight="1">
      <c r="A29" s="384"/>
      <c r="B29" s="381"/>
      <c r="C29" s="389"/>
      <c r="D29" s="366"/>
      <c r="E29" s="369"/>
      <c r="F29" s="369"/>
      <c r="G29" s="369"/>
      <c r="H29" s="369"/>
      <c r="I29" s="401"/>
      <c r="J29" s="401"/>
      <c r="K29" s="401"/>
      <c r="L29" s="401"/>
      <c r="M29" s="401"/>
      <c r="N29" s="401"/>
      <c r="O29" s="401"/>
      <c r="P29" s="369"/>
      <c r="Q29" s="397"/>
      <c r="R29" s="356"/>
      <c r="S29" s="397"/>
      <c r="T29" s="60" t="s">
        <v>380</v>
      </c>
      <c r="U29" s="27" t="s">
        <v>210</v>
      </c>
      <c r="V29" s="10"/>
    </row>
    <row r="30" spans="1:22" ht="21" customHeight="1">
      <c r="A30" s="384"/>
      <c r="B30" s="381"/>
      <c r="C30" s="389"/>
      <c r="D30" s="366"/>
      <c r="E30" s="369"/>
      <c r="F30" s="369"/>
      <c r="G30" s="369"/>
      <c r="H30" s="369"/>
      <c r="I30" s="401"/>
      <c r="J30" s="401"/>
      <c r="K30" s="401"/>
      <c r="L30" s="401"/>
      <c r="M30" s="401"/>
      <c r="N30" s="401"/>
      <c r="O30" s="401"/>
      <c r="P30" s="369"/>
      <c r="Q30" s="397"/>
      <c r="R30" s="356"/>
      <c r="S30" s="397"/>
      <c r="T30" s="60" t="s">
        <v>381</v>
      </c>
      <c r="U30" s="27" t="s">
        <v>211</v>
      </c>
      <c r="V30" s="10"/>
    </row>
    <row r="31" spans="1:22" ht="21" customHeight="1">
      <c r="A31" s="384"/>
      <c r="B31" s="381"/>
      <c r="C31" s="389"/>
      <c r="D31" s="366"/>
      <c r="E31" s="369"/>
      <c r="F31" s="369"/>
      <c r="G31" s="369"/>
      <c r="H31" s="369"/>
      <c r="I31" s="401"/>
      <c r="J31" s="401"/>
      <c r="K31" s="401"/>
      <c r="L31" s="401"/>
      <c r="M31" s="401"/>
      <c r="N31" s="401"/>
      <c r="O31" s="401"/>
      <c r="P31" s="369"/>
      <c r="Q31" s="397"/>
      <c r="R31" s="356"/>
      <c r="S31" s="397"/>
      <c r="T31" s="60" t="s">
        <v>382</v>
      </c>
      <c r="U31" s="27" t="s">
        <v>212</v>
      </c>
      <c r="V31" s="10"/>
    </row>
    <row r="32" spans="1:22" ht="21" customHeight="1">
      <c r="A32" s="384"/>
      <c r="B32" s="381"/>
      <c r="C32" s="389"/>
      <c r="D32" s="366"/>
      <c r="E32" s="369"/>
      <c r="F32" s="369"/>
      <c r="G32" s="369"/>
      <c r="H32" s="369"/>
      <c r="I32" s="401"/>
      <c r="J32" s="401"/>
      <c r="K32" s="401"/>
      <c r="L32" s="401"/>
      <c r="M32" s="401"/>
      <c r="N32" s="401"/>
      <c r="O32" s="401"/>
      <c r="P32" s="369"/>
      <c r="Q32" s="397"/>
      <c r="R32" s="356"/>
      <c r="S32" s="397"/>
      <c r="T32" s="60" t="s">
        <v>383</v>
      </c>
      <c r="U32" s="27" t="s">
        <v>13</v>
      </c>
      <c r="V32" s="10"/>
    </row>
    <row r="33" spans="1:22" ht="21" customHeight="1">
      <c r="A33" s="383" t="s">
        <v>32</v>
      </c>
      <c r="B33" s="381"/>
      <c r="C33" s="389"/>
      <c r="D33" s="366"/>
      <c r="E33" s="370"/>
      <c r="F33" s="370"/>
      <c r="G33" s="370"/>
      <c r="H33" s="370"/>
      <c r="I33" s="373">
        <v>376</v>
      </c>
      <c r="J33" s="373">
        <v>285</v>
      </c>
      <c r="K33" s="373">
        <v>244</v>
      </c>
      <c r="L33" s="373">
        <v>23</v>
      </c>
      <c r="M33" s="373"/>
      <c r="N33" s="373"/>
      <c r="O33" s="373"/>
      <c r="P33" s="368">
        <f>SUM(I33:O33)</f>
        <v>928</v>
      </c>
      <c r="Q33" s="352">
        <v>17.95</v>
      </c>
      <c r="R33" s="355">
        <v>0.8</v>
      </c>
      <c r="S33" s="352">
        <f>P33*Q33*(1-R33)</f>
        <v>3331.5199999999991</v>
      </c>
      <c r="T33" s="60" t="s">
        <v>384</v>
      </c>
      <c r="U33" s="27" t="s">
        <v>12</v>
      </c>
      <c r="V33" s="10"/>
    </row>
    <row r="34" spans="1:22" ht="21" customHeight="1">
      <c r="A34" s="384"/>
      <c r="B34" s="381"/>
      <c r="C34" s="389"/>
      <c r="D34" s="366"/>
      <c r="E34" s="401"/>
      <c r="F34" s="401"/>
      <c r="G34" s="401"/>
      <c r="H34" s="401"/>
      <c r="I34" s="369"/>
      <c r="J34" s="369"/>
      <c r="K34" s="369"/>
      <c r="L34" s="369"/>
      <c r="M34" s="369"/>
      <c r="N34" s="369"/>
      <c r="O34" s="369"/>
      <c r="P34" s="369"/>
      <c r="Q34" s="397"/>
      <c r="R34" s="356"/>
      <c r="S34" s="397"/>
      <c r="T34" s="60" t="s">
        <v>385</v>
      </c>
      <c r="U34" s="27" t="s">
        <v>11</v>
      </c>
      <c r="V34" s="10"/>
    </row>
    <row r="35" spans="1:22" ht="21" customHeight="1">
      <c r="A35" s="384"/>
      <c r="B35" s="381"/>
      <c r="C35" s="389"/>
      <c r="D35" s="366"/>
      <c r="E35" s="401"/>
      <c r="F35" s="401"/>
      <c r="G35" s="401"/>
      <c r="H35" s="401"/>
      <c r="I35" s="369"/>
      <c r="J35" s="369"/>
      <c r="K35" s="369"/>
      <c r="L35" s="369"/>
      <c r="M35" s="369"/>
      <c r="N35" s="369"/>
      <c r="O35" s="369"/>
      <c r="P35" s="369"/>
      <c r="Q35" s="397"/>
      <c r="R35" s="356"/>
      <c r="S35" s="397"/>
      <c r="T35" s="60" t="s">
        <v>386</v>
      </c>
      <c r="U35" s="27" t="s">
        <v>10</v>
      </c>
      <c r="V35" s="10"/>
    </row>
    <row r="36" spans="1:22" ht="21" customHeight="1">
      <c r="A36" s="384"/>
      <c r="B36" s="381"/>
      <c r="C36" s="389"/>
      <c r="D36" s="366"/>
      <c r="E36" s="401"/>
      <c r="F36" s="401"/>
      <c r="G36" s="401"/>
      <c r="H36" s="401"/>
      <c r="I36" s="369"/>
      <c r="J36" s="369"/>
      <c r="K36" s="369"/>
      <c r="L36" s="369"/>
      <c r="M36" s="369"/>
      <c r="N36" s="369"/>
      <c r="O36" s="369"/>
      <c r="P36" s="369"/>
      <c r="Q36" s="397"/>
      <c r="R36" s="356"/>
      <c r="S36" s="397"/>
      <c r="T36" s="60" t="s">
        <v>387</v>
      </c>
      <c r="U36" s="27" t="s">
        <v>56</v>
      </c>
      <c r="V36" s="10"/>
    </row>
    <row r="37" spans="1:22" ht="21" customHeight="1">
      <c r="A37" s="384"/>
      <c r="B37" s="381"/>
      <c r="C37" s="389"/>
      <c r="D37" s="366"/>
      <c r="E37" s="401"/>
      <c r="F37" s="401"/>
      <c r="G37" s="401"/>
      <c r="H37" s="401"/>
      <c r="I37" s="369"/>
      <c r="J37" s="369"/>
      <c r="K37" s="369"/>
      <c r="L37" s="369"/>
      <c r="M37" s="369"/>
      <c r="N37" s="369"/>
      <c r="O37" s="369"/>
      <c r="P37" s="369"/>
      <c r="Q37" s="397"/>
      <c r="R37" s="356"/>
      <c r="S37" s="397"/>
      <c r="T37" s="60" t="s">
        <v>388</v>
      </c>
      <c r="U37" s="27" t="s">
        <v>8</v>
      </c>
      <c r="V37" s="10"/>
    </row>
    <row r="38" spans="1:22" ht="21" customHeight="1" thickBot="1">
      <c r="A38" s="385"/>
      <c r="B38" s="382"/>
      <c r="C38" s="390"/>
      <c r="D38" s="367"/>
      <c r="E38" s="402"/>
      <c r="F38" s="402"/>
      <c r="G38" s="402"/>
      <c r="H38" s="402"/>
      <c r="I38" s="376"/>
      <c r="J38" s="376"/>
      <c r="K38" s="376"/>
      <c r="L38" s="376"/>
      <c r="M38" s="376"/>
      <c r="N38" s="376"/>
      <c r="O38" s="376"/>
      <c r="P38" s="376"/>
      <c r="Q38" s="398"/>
      <c r="R38" s="359"/>
      <c r="S38" s="398"/>
      <c r="T38" s="30" t="s">
        <v>389</v>
      </c>
      <c r="U38" s="28" t="s">
        <v>24</v>
      </c>
      <c r="V38" s="10"/>
    </row>
    <row r="39" spans="1:22" ht="21" customHeight="1">
      <c r="A39" s="383" t="s">
        <v>796</v>
      </c>
      <c r="B39" s="368" t="s">
        <v>100</v>
      </c>
      <c r="C39" s="388"/>
      <c r="D39" s="365" t="s">
        <v>122</v>
      </c>
      <c r="E39" s="373">
        <v>121</v>
      </c>
      <c r="F39" s="373">
        <v>485</v>
      </c>
      <c r="G39" s="373">
        <v>164</v>
      </c>
      <c r="H39" s="373">
        <v>249</v>
      </c>
      <c r="I39" s="370"/>
      <c r="J39" s="370"/>
      <c r="K39" s="370"/>
      <c r="L39" s="370"/>
      <c r="M39" s="370"/>
      <c r="N39" s="370"/>
      <c r="O39" s="370"/>
      <c r="P39" s="368">
        <f t="shared" ref="P39" si="1">SUM(E39:O39)</f>
        <v>1019</v>
      </c>
      <c r="Q39" s="352">
        <v>14.95</v>
      </c>
      <c r="R39" s="355">
        <v>0.8</v>
      </c>
      <c r="S39" s="352">
        <f>P39*Q39*(1-R39)</f>
        <v>3046.809999999999</v>
      </c>
      <c r="T39" s="60" t="s">
        <v>390</v>
      </c>
      <c r="U39" s="27">
        <v>4</v>
      </c>
      <c r="V39" s="10"/>
    </row>
    <row r="40" spans="1:22" ht="21" customHeight="1">
      <c r="A40" s="384"/>
      <c r="B40" s="381"/>
      <c r="C40" s="389"/>
      <c r="D40" s="366"/>
      <c r="E40" s="369"/>
      <c r="F40" s="369"/>
      <c r="G40" s="369"/>
      <c r="H40" s="369"/>
      <c r="I40" s="401"/>
      <c r="J40" s="401"/>
      <c r="K40" s="401"/>
      <c r="L40" s="401"/>
      <c r="M40" s="401"/>
      <c r="N40" s="401"/>
      <c r="O40" s="401"/>
      <c r="P40" s="369"/>
      <c r="Q40" s="397"/>
      <c r="R40" s="356"/>
      <c r="S40" s="397"/>
      <c r="T40" s="60" t="s">
        <v>391</v>
      </c>
      <c r="U40" s="27" t="s">
        <v>210</v>
      </c>
      <c r="V40" s="10"/>
    </row>
    <row r="41" spans="1:22" ht="21" customHeight="1">
      <c r="A41" s="384"/>
      <c r="B41" s="381"/>
      <c r="C41" s="389"/>
      <c r="D41" s="366"/>
      <c r="E41" s="369"/>
      <c r="F41" s="369"/>
      <c r="G41" s="369"/>
      <c r="H41" s="369"/>
      <c r="I41" s="401"/>
      <c r="J41" s="401"/>
      <c r="K41" s="401"/>
      <c r="L41" s="401"/>
      <c r="M41" s="401"/>
      <c r="N41" s="401"/>
      <c r="O41" s="401"/>
      <c r="P41" s="369"/>
      <c r="Q41" s="397"/>
      <c r="R41" s="356"/>
      <c r="S41" s="397"/>
      <c r="T41" s="60" t="s">
        <v>392</v>
      </c>
      <c r="U41" s="27" t="s">
        <v>211</v>
      </c>
      <c r="V41" s="10"/>
    </row>
    <row r="42" spans="1:22" ht="21" customHeight="1">
      <c r="A42" s="384"/>
      <c r="B42" s="381"/>
      <c r="C42" s="389"/>
      <c r="D42" s="366"/>
      <c r="E42" s="369"/>
      <c r="F42" s="369"/>
      <c r="G42" s="369"/>
      <c r="H42" s="369"/>
      <c r="I42" s="401"/>
      <c r="J42" s="401"/>
      <c r="K42" s="401"/>
      <c r="L42" s="401"/>
      <c r="M42" s="401"/>
      <c r="N42" s="401"/>
      <c r="O42" s="401"/>
      <c r="P42" s="369"/>
      <c r="Q42" s="397"/>
      <c r="R42" s="356"/>
      <c r="S42" s="397"/>
      <c r="T42" s="60" t="s">
        <v>393</v>
      </c>
      <c r="U42" s="27" t="s">
        <v>212</v>
      </c>
      <c r="V42" s="10"/>
    </row>
    <row r="43" spans="1:22" ht="21" customHeight="1">
      <c r="A43" s="384"/>
      <c r="B43" s="381"/>
      <c r="C43" s="389"/>
      <c r="D43" s="366"/>
      <c r="E43" s="369"/>
      <c r="F43" s="369"/>
      <c r="G43" s="369"/>
      <c r="H43" s="369"/>
      <c r="I43" s="401"/>
      <c r="J43" s="401"/>
      <c r="K43" s="401"/>
      <c r="L43" s="401"/>
      <c r="M43" s="401"/>
      <c r="N43" s="401"/>
      <c r="O43" s="401"/>
      <c r="P43" s="369"/>
      <c r="Q43" s="397"/>
      <c r="R43" s="356"/>
      <c r="S43" s="397"/>
      <c r="T43" s="60" t="s">
        <v>394</v>
      </c>
      <c r="U43" s="27" t="s">
        <v>13</v>
      </c>
      <c r="V43" s="10"/>
    </row>
    <row r="44" spans="1:22" ht="21" customHeight="1">
      <c r="A44" s="383" t="s">
        <v>34</v>
      </c>
      <c r="B44" s="381"/>
      <c r="C44" s="389"/>
      <c r="D44" s="366"/>
      <c r="E44" s="370"/>
      <c r="F44" s="370"/>
      <c r="G44" s="370"/>
      <c r="H44" s="370"/>
      <c r="I44" s="373"/>
      <c r="J44" s="373"/>
      <c r="K44" s="373"/>
      <c r="L44" s="373"/>
      <c r="M44" s="373"/>
      <c r="N44" s="373"/>
      <c r="O44" s="373"/>
      <c r="P44" s="368">
        <f>SUM(I44:O44)</f>
        <v>0</v>
      </c>
      <c r="Q44" s="352">
        <v>17.95</v>
      </c>
      <c r="R44" s="355">
        <v>0.8</v>
      </c>
      <c r="S44" s="352">
        <f>P44*Q44*(1-R44)</f>
        <v>0</v>
      </c>
      <c r="T44" s="60" t="s">
        <v>395</v>
      </c>
      <c r="U44" s="27" t="s">
        <v>12</v>
      </c>
      <c r="V44" s="10"/>
    </row>
    <row r="45" spans="1:22" ht="21" customHeight="1">
      <c r="A45" s="384"/>
      <c r="B45" s="381"/>
      <c r="C45" s="389"/>
      <c r="D45" s="366"/>
      <c r="E45" s="401"/>
      <c r="F45" s="401"/>
      <c r="G45" s="401"/>
      <c r="H45" s="401"/>
      <c r="I45" s="369"/>
      <c r="J45" s="369"/>
      <c r="K45" s="369"/>
      <c r="L45" s="369"/>
      <c r="M45" s="369"/>
      <c r="N45" s="369"/>
      <c r="O45" s="369"/>
      <c r="P45" s="369"/>
      <c r="Q45" s="397"/>
      <c r="R45" s="356"/>
      <c r="S45" s="397"/>
      <c r="T45" s="60" t="s">
        <v>396</v>
      </c>
      <c r="U45" s="27" t="s">
        <v>11</v>
      </c>
      <c r="V45" s="10"/>
    </row>
    <row r="46" spans="1:22" ht="21" customHeight="1">
      <c r="A46" s="384"/>
      <c r="B46" s="381"/>
      <c r="C46" s="389"/>
      <c r="D46" s="366"/>
      <c r="E46" s="401"/>
      <c r="F46" s="401"/>
      <c r="G46" s="401"/>
      <c r="H46" s="401"/>
      <c r="I46" s="369"/>
      <c r="J46" s="369"/>
      <c r="K46" s="369"/>
      <c r="L46" s="369"/>
      <c r="M46" s="369"/>
      <c r="N46" s="369"/>
      <c r="O46" s="369"/>
      <c r="P46" s="369"/>
      <c r="Q46" s="397"/>
      <c r="R46" s="356"/>
      <c r="S46" s="397"/>
      <c r="T46" s="60" t="s">
        <v>397</v>
      </c>
      <c r="U46" s="27" t="s">
        <v>10</v>
      </c>
      <c r="V46" s="10"/>
    </row>
    <row r="47" spans="1:22" ht="21" customHeight="1">
      <c r="A47" s="384"/>
      <c r="B47" s="381"/>
      <c r="C47" s="389"/>
      <c r="D47" s="366"/>
      <c r="E47" s="401"/>
      <c r="F47" s="401"/>
      <c r="G47" s="401"/>
      <c r="H47" s="401"/>
      <c r="I47" s="369"/>
      <c r="J47" s="369"/>
      <c r="K47" s="369"/>
      <c r="L47" s="369"/>
      <c r="M47" s="369"/>
      <c r="N47" s="369"/>
      <c r="O47" s="369"/>
      <c r="P47" s="369"/>
      <c r="Q47" s="397"/>
      <c r="R47" s="356"/>
      <c r="S47" s="397"/>
      <c r="T47" s="60" t="s">
        <v>398</v>
      </c>
      <c r="U47" s="27" t="s">
        <v>56</v>
      </c>
      <c r="V47" s="10"/>
    </row>
    <row r="48" spans="1:22" ht="21" customHeight="1">
      <c r="A48" s="384"/>
      <c r="B48" s="381"/>
      <c r="C48" s="389"/>
      <c r="D48" s="366"/>
      <c r="E48" s="401"/>
      <c r="F48" s="401"/>
      <c r="G48" s="401"/>
      <c r="H48" s="401"/>
      <c r="I48" s="369"/>
      <c r="J48" s="369"/>
      <c r="K48" s="369"/>
      <c r="L48" s="369"/>
      <c r="M48" s="369"/>
      <c r="N48" s="369"/>
      <c r="O48" s="369"/>
      <c r="P48" s="369"/>
      <c r="Q48" s="397"/>
      <c r="R48" s="356"/>
      <c r="S48" s="397"/>
      <c r="T48" s="60" t="s">
        <v>399</v>
      </c>
      <c r="U48" s="27" t="s">
        <v>8</v>
      </c>
      <c r="V48" s="10"/>
    </row>
    <row r="49" spans="1:22" ht="21" customHeight="1" thickBot="1">
      <c r="A49" s="385"/>
      <c r="B49" s="382"/>
      <c r="C49" s="390"/>
      <c r="D49" s="367"/>
      <c r="E49" s="402"/>
      <c r="F49" s="402"/>
      <c r="G49" s="402"/>
      <c r="H49" s="402"/>
      <c r="I49" s="376"/>
      <c r="J49" s="376"/>
      <c r="K49" s="376"/>
      <c r="L49" s="376"/>
      <c r="M49" s="376"/>
      <c r="N49" s="376"/>
      <c r="O49" s="376"/>
      <c r="P49" s="376"/>
      <c r="Q49" s="398"/>
      <c r="R49" s="359"/>
      <c r="S49" s="398"/>
      <c r="T49" s="30" t="s">
        <v>400</v>
      </c>
      <c r="U49" s="28" t="s">
        <v>24</v>
      </c>
      <c r="V49" s="10"/>
    </row>
    <row r="50" spans="1:22" ht="21" customHeight="1">
      <c r="A50" s="383" t="s">
        <v>797</v>
      </c>
      <c r="B50" s="368" t="s">
        <v>97</v>
      </c>
      <c r="C50" s="388"/>
      <c r="D50" s="365" t="s">
        <v>122</v>
      </c>
      <c r="E50" s="373">
        <v>124</v>
      </c>
      <c r="F50" s="373">
        <v>617</v>
      </c>
      <c r="G50" s="373">
        <v>547</v>
      </c>
      <c r="H50" s="373">
        <v>506</v>
      </c>
      <c r="I50" s="370"/>
      <c r="J50" s="370"/>
      <c r="K50" s="370"/>
      <c r="L50" s="370"/>
      <c r="M50" s="370"/>
      <c r="N50" s="370"/>
      <c r="O50" s="370"/>
      <c r="P50" s="368">
        <f t="shared" ref="P50" si="2">SUM(E50:O50)</f>
        <v>1794</v>
      </c>
      <c r="Q50" s="352">
        <v>14.95</v>
      </c>
      <c r="R50" s="355">
        <v>0.8</v>
      </c>
      <c r="S50" s="352">
        <f>P50*Q50*(1-R50)</f>
        <v>5364.0599999999986</v>
      </c>
      <c r="T50" s="60" t="s">
        <v>401</v>
      </c>
      <c r="U50" s="27">
        <v>4</v>
      </c>
      <c r="V50" s="10"/>
    </row>
    <row r="51" spans="1:22" ht="21" customHeight="1">
      <c r="A51" s="384"/>
      <c r="B51" s="381"/>
      <c r="C51" s="389"/>
      <c r="D51" s="366"/>
      <c r="E51" s="369"/>
      <c r="F51" s="369"/>
      <c r="G51" s="369"/>
      <c r="H51" s="369"/>
      <c r="I51" s="401"/>
      <c r="J51" s="401"/>
      <c r="K51" s="401"/>
      <c r="L51" s="401"/>
      <c r="M51" s="401"/>
      <c r="N51" s="401"/>
      <c r="O51" s="401"/>
      <c r="P51" s="369"/>
      <c r="Q51" s="397"/>
      <c r="R51" s="356"/>
      <c r="S51" s="397"/>
      <c r="T51" s="60" t="s">
        <v>402</v>
      </c>
      <c r="U51" s="27" t="s">
        <v>210</v>
      </c>
      <c r="V51" s="10"/>
    </row>
    <row r="52" spans="1:22" ht="21" customHeight="1">
      <c r="A52" s="384"/>
      <c r="B52" s="381"/>
      <c r="C52" s="389"/>
      <c r="D52" s="366"/>
      <c r="E52" s="369"/>
      <c r="F52" s="369"/>
      <c r="G52" s="369"/>
      <c r="H52" s="369"/>
      <c r="I52" s="401"/>
      <c r="J52" s="401"/>
      <c r="K52" s="401"/>
      <c r="L52" s="401"/>
      <c r="M52" s="401"/>
      <c r="N52" s="401"/>
      <c r="O52" s="401"/>
      <c r="P52" s="369"/>
      <c r="Q52" s="397"/>
      <c r="R52" s="356"/>
      <c r="S52" s="397"/>
      <c r="T52" s="60" t="s">
        <v>403</v>
      </c>
      <c r="U52" s="27" t="s">
        <v>211</v>
      </c>
      <c r="V52" s="10"/>
    </row>
    <row r="53" spans="1:22" ht="21" customHeight="1">
      <c r="A53" s="384"/>
      <c r="B53" s="381"/>
      <c r="C53" s="389"/>
      <c r="D53" s="366"/>
      <c r="E53" s="369"/>
      <c r="F53" s="369"/>
      <c r="G53" s="369"/>
      <c r="H53" s="369"/>
      <c r="I53" s="401"/>
      <c r="J53" s="401"/>
      <c r="K53" s="401"/>
      <c r="L53" s="401"/>
      <c r="M53" s="401"/>
      <c r="N53" s="401"/>
      <c r="O53" s="401"/>
      <c r="P53" s="369"/>
      <c r="Q53" s="397"/>
      <c r="R53" s="356"/>
      <c r="S53" s="397"/>
      <c r="T53" s="60" t="s">
        <v>404</v>
      </c>
      <c r="U53" s="27" t="s">
        <v>212</v>
      </c>
      <c r="V53" s="10"/>
    </row>
    <row r="54" spans="1:22" ht="21" customHeight="1">
      <c r="A54" s="384"/>
      <c r="B54" s="381"/>
      <c r="C54" s="389"/>
      <c r="D54" s="366"/>
      <c r="E54" s="369"/>
      <c r="F54" s="369"/>
      <c r="G54" s="369"/>
      <c r="H54" s="369"/>
      <c r="I54" s="401"/>
      <c r="J54" s="401"/>
      <c r="K54" s="401"/>
      <c r="L54" s="401"/>
      <c r="M54" s="401"/>
      <c r="N54" s="401"/>
      <c r="O54" s="401"/>
      <c r="P54" s="369"/>
      <c r="Q54" s="397"/>
      <c r="R54" s="356"/>
      <c r="S54" s="397"/>
      <c r="T54" s="60" t="s">
        <v>405</v>
      </c>
      <c r="U54" s="27" t="s">
        <v>13</v>
      </c>
      <c r="V54" s="10"/>
    </row>
    <row r="55" spans="1:22" ht="21" customHeight="1">
      <c r="A55" s="383" t="s">
        <v>33</v>
      </c>
      <c r="B55" s="381"/>
      <c r="C55" s="389"/>
      <c r="D55" s="366"/>
      <c r="E55" s="370"/>
      <c r="F55" s="370"/>
      <c r="G55" s="370"/>
      <c r="H55" s="370"/>
      <c r="I55" s="373">
        <v>552</v>
      </c>
      <c r="J55" s="373">
        <v>305</v>
      </c>
      <c r="K55" s="373">
        <v>326</v>
      </c>
      <c r="L55" s="373">
        <v>393</v>
      </c>
      <c r="M55" s="373">
        <v>371</v>
      </c>
      <c r="N55" s="373"/>
      <c r="O55" s="373"/>
      <c r="P55" s="368">
        <f>SUM(I55:O55)</f>
        <v>1947</v>
      </c>
      <c r="Q55" s="352">
        <v>17.95</v>
      </c>
      <c r="R55" s="355">
        <v>0.8</v>
      </c>
      <c r="S55" s="352">
        <f>P55*Q55*(1-R55)</f>
        <v>6989.7299999999987</v>
      </c>
      <c r="T55" s="60" t="s">
        <v>406</v>
      </c>
      <c r="U55" s="27" t="s">
        <v>12</v>
      </c>
      <c r="V55" s="10"/>
    </row>
    <row r="56" spans="1:22" ht="21" customHeight="1">
      <c r="A56" s="384"/>
      <c r="B56" s="381"/>
      <c r="C56" s="389"/>
      <c r="D56" s="366"/>
      <c r="E56" s="401"/>
      <c r="F56" s="401"/>
      <c r="G56" s="401"/>
      <c r="H56" s="401"/>
      <c r="I56" s="369"/>
      <c r="J56" s="369"/>
      <c r="K56" s="369"/>
      <c r="L56" s="369"/>
      <c r="M56" s="369"/>
      <c r="N56" s="369"/>
      <c r="O56" s="369"/>
      <c r="P56" s="369"/>
      <c r="Q56" s="397"/>
      <c r="R56" s="356"/>
      <c r="S56" s="397"/>
      <c r="T56" s="60" t="s">
        <v>407</v>
      </c>
      <c r="U56" s="27" t="s">
        <v>11</v>
      </c>
      <c r="V56" s="10"/>
    </row>
    <row r="57" spans="1:22" ht="21" customHeight="1">
      <c r="A57" s="384"/>
      <c r="B57" s="381"/>
      <c r="C57" s="389"/>
      <c r="D57" s="366"/>
      <c r="E57" s="401"/>
      <c r="F57" s="401"/>
      <c r="G57" s="401"/>
      <c r="H57" s="401"/>
      <c r="I57" s="369"/>
      <c r="J57" s="369"/>
      <c r="K57" s="369"/>
      <c r="L57" s="369"/>
      <c r="M57" s="369"/>
      <c r="N57" s="369"/>
      <c r="O57" s="369"/>
      <c r="P57" s="369"/>
      <c r="Q57" s="397"/>
      <c r="R57" s="356"/>
      <c r="S57" s="397"/>
      <c r="T57" s="60" t="s">
        <v>408</v>
      </c>
      <c r="U57" s="27" t="s">
        <v>10</v>
      </c>
      <c r="V57" s="10"/>
    </row>
    <row r="58" spans="1:22" ht="21" customHeight="1">
      <c r="A58" s="384"/>
      <c r="B58" s="381"/>
      <c r="C58" s="389"/>
      <c r="D58" s="366"/>
      <c r="E58" s="401"/>
      <c r="F58" s="401"/>
      <c r="G58" s="401"/>
      <c r="H58" s="401"/>
      <c r="I58" s="369"/>
      <c r="J58" s="369"/>
      <c r="K58" s="369"/>
      <c r="L58" s="369"/>
      <c r="M58" s="369"/>
      <c r="N58" s="369"/>
      <c r="O58" s="369"/>
      <c r="P58" s="369"/>
      <c r="Q58" s="397"/>
      <c r="R58" s="356"/>
      <c r="S58" s="397"/>
      <c r="T58" s="60" t="s">
        <v>409</v>
      </c>
      <c r="U58" s="27" t="s">
        <v>56</v>
      </c>
      <c r="V58" s="10"/>
    </row>
    <row r="59" spans="1:22" ht="21" customHeight="1">
      <c r="A59" s="384"/>
      <c r="B59" s="381"/>
      <c r="C59" s="389"/>
      <c r="D59" s="366"/>
      <c r="E59" s="401"/>
      <c r="F59" s="401"/>
      <c r="G59" s="401"/>
      <c r="H59" s="401"/>
      <c r="I59" s="369"/>
      <c r="J59" s="369"/>
      <c r="K59" s="369"/>
      <c r="L59" s="369"/>
      <c r="M59" s="369"/>
      <c r="N59" s="369"/>
      <c r="O59" s="369"/>
      <c r="P59" s="369"/>
      <c r="Q59" s="397"/>
      <c r="R59" s="356"/>
      <c r="S59" s="397"/>
      <c r="T59" s="60" t="s">
        <v>410</v>
      </c>
      <c r="U59" s="27" t="s">
        <v>8</v>
      </c>
      <c r="V59" s="10"/>
    </row>
    <row r="60" spans="1:22" ht="21" customHeight="1" thickBot="1">
      <c r="A60" s="385"/>
      <c r="B60" s="382"/>
      <c r="C60" s="390"/>
      <c r="D60" s="367"/>
      <c r="E60" s="402"/>
      <c r="F60" s="402"/>
      <c r="G60" s="402"/>
      <c r="H60" s="402"/>
      <c r="I60" s="376"/>
      <c r="J60" s="376"/>
      <c r="K60" s="376"/>
      <c r="L60" s="376"/>
      <c r="M60" s="376"/>
      <c r="N60" s="376"/>
      <c r="O60" s="376"/>
      <c r="P60" s="376"/>
      <c r="Q60" s="398"/>
      <c r="R60" s="359"/>
      <c r="S60" s="398"/>
      <c r="T60" s="30" t="s">
        <v>411</v>
      </c>
      <c r="U60" s="28" t="s">
        <v>24</v>
      </c>
      <c r="V60" s="10"/>
    </row>
    <row r="61" spans="1:22" ht="21" customHeight="1">
      <c r="A61" s="383" t="s">
        <v>798</v>
      </c>
      <c r="B61" s="368" t="s">
        <v>99</v>
      </c>
      <c r="C61" s="388"/>
      <c r="D61" s="365" t="s">
        <v>122</v>
      </c>
      <c r="E61" s="373">
        <v>117</v>
      </c>
      <c r="F61" s="373">
        <v>195</v>
      </c>
      <c r="G61" s="373">
        <v>218</v>
      </c>
      <c r="H61" s="373">
        <v>294</v>
      </c>
      <c r="I61" s="370"/>
      <c r="J61" s="370"/>
      <c r="K61" s="370"/>
      <c r="L61" s="370"/>
      <c r="M61" s="370"/>
      <c r="N61" s="370"/>
      <c r="O61" s="370"/>
      <c r="P61" s="368">
        <f t="shared" ref="P61" si="3">SUM(E61:O61)</f>
        <v>824</v>
      </c>
      <c r="Q61" s="352">
        <v>14.95</v>
      </c>
      <c r="R61" s="355">
        <v>0.8</v>
      </c>
      <c r="S61" s="352">
        <f>P61*Q61*(1-R61)</f>
        <v>2463.7599999999993</v>
      </c>
      <c r="T61" s="60" t="s">
        <v>412</v>
      </c>
      <c r="U61" s="27">
        <v>4</v>
      </c>
      <c r="V61" s="10"/>
    </row>
    <row r="62" spans="1:22" ht="21" customHeight="1">
      <c r="A62" s="384"/>
      <c r="B62" s="381"/>
      <c r="C62" s="389"/>
      <c r="D62" s="366"/>
      <c r="E62" s="369"/>
      <c r="F62" s="369"/>
      <c r="G62" s="369"/>
      <c r="H62" s="369"/>
      <c r="I62" s="401"/>
      <c r="J62" s="401"/>
      <c r="K62" s="401"/>
      <c r="L62" s="401"/>
      <c r="M62" s="401"/>
      <c r="N62" s="401"/>
      <c r="O62" s="401"/>
      <c r="P62" s="369"/>
      <c r="Q62" s="397"/>
      <c r="R62" s="356"/>
      <c r="S62" s="397"/>
      <c r="T62" s="60" t="s">
        <v>413</v>
      </c>
      <c r="U62" s="27" t="s">
        <v>210</v>
      </c>
      <c r="V62" s="10"/>
    </row>
    <row r="63" spans="1:22" ht="21" customHeight="1">
      <c r="A63" s="384"/>
      <c r="B63" s="381"/>
      <c r="C63" s="389"/>
      <c r="D63" s="366"/>
      <c r="E63" s="369"/>
      <c r="F63" s="369"/>
      <c r="G63" s="369"/>
      <c r="H63" s="369"/>
      <c r="I63" s="401"/>
      <c r="J63" s="401"/>
      <c r="K63" s="401"/>
      <c r="L63" s="401"/>
      <c r="M63" s="401"/>
      <c r="N63" s="401"/>
      <c r="O63" s="401"/>
      <c r="P63" s="369"/>
      <c r="Q63" s="397"/>
      <c r="R63" s="356"/>
      <c r="S63" s="397"/>
      <c r="T63" s="60" t="s">
        <v>414</v>
      </c>
      <c r="U63" s="27" t="s">
        <v>211</v>
      </c>
      <c r="V63" s="10"/>
    </row>
    <row r="64" spans="1:22" ht="21" customHeight="1">
      <c r="A64" s="384"/>
      <c r="B64" s="381"/>
      <c r="C64" s="389"/>
      <c r="D64" s="366"/>
      <c r="E64" s="369"/>
      <c r="F64" s="369"/>
      <c r="G64" s="369"/>
      <c r="H64" s="369"/>
      <c r="I64" s="401"/>
      <c r="J64" s="401"/>
      <c r="K64" s="401"/>
      <c r="L64" s="401"/>
      <c r="M64" s="401"/>
      <c r="N64" s="401"/>
      <c r="O64" s="401"/>
      <c r="P64" s="369"/>
      <c r="Q64" s="397"/>
      <c r="R64" s="356"/>
      <c r="S64" s="397"/>
      <c r="T64" s="60" t="s">
        <v>415</v>
      </c>
      <c r="U64" s="27" t="s">
        <v>212</v>
      </c>
      <c r="V64" s="10"/>
    </row>
    <row r="65" spans="1:22" ht="21" customHeight="1">
      <c r="A65" s="384"/>
      <c r="B65" s="381"/>
      <c r="C65" s="389"/>
      <c r="D65" s="366"/>
      <c r="E65" s="369"/>
      <c r="F65" s="369"/>
      <c r="G65" s="369"/>
      <c r="H65" s="369"/>
      <c r="I65" s="401"/>
      <c r="J65" s="401"/>
      <c r="K65" s="401"/>
      <c r="L65" s="401"/>
      <c r="M65" s="401"/>
      <c r="N65" s="401"/>
      <c r="O65" s="401"/>
      <c r="P65" s="369"/>
      <c r="Q65" s="397"/>
      <c r="R65" s="356"/>
      <c r="S65" s="397"/>
      <c r="T65" s="60" t="s">
        <v>416</v>
      </c>
      <c r="U65" s="27" t="s">
        <v>13</v>
      </c>
      <c r="V65" s="10"/>
    </row>
    <row r="66" spans="1:22" ht="21" customHeight="1">
      <c r="A66" s="383" t="s">
        <v>35</v>
      </c>
      <c r="B66" s="381"/>
      <c r="C66" s="389"/>
      <c r="D66" s="366"/>
      <c r="E66" s="370"/>
      <c r="F66" s="370"/>
      <c r="G66" s="370"/>
      <c r="H66" s="370"/>
      <c r="I66" s="373"/>
      <c r="J66" s="373"/>
      <c r="K66" s="373"/>
      <c r="L66" s="373"/>
      <c r="M66" s="373"/>
      <c r="N66" s="373"/>
      <c r="O66" s="373"/>
      <c r="P66" s="368">
        <f>SUM(I66:O66)</f>
        <v>0</v>
      </c>
      <c r="Q66" s="352">
        <v>17.95</v>
      </c>
      <c r="R66" s="355">
        <v>0.8</v>
      </c>
      <c r="S66" s="352">
        <f>P66*Q66*(1-R66)</f>
        <v>0</v>
      </c>
      <c r="T66" s="60" t="s">
        <v>417</v>
      </c>
      <c r="U66" s="27" t="s">
        <v>12</v>
      </c>
      <c r="V66" s="10"/>
    </row>
    <row r="67" spans="1:22" ht="21" customHeight="1">
      <c r="A67" s="384"/>
      <c r="B67" s="381"/>
      <c r="C67" s="389"/>
      <c r="D67" s="366"/>
      <c r="E67" s="401"/>
      <c r="F67" s="401"/>
      <c r="G67" s="401"/>
      <c r="H67" s="401"/>
      <c r="I67" s="369"/>
      <c r="J67" s="369"/>
      <c r="K67" s="369"/>
      <c r="L67" s="369"/>
      <c r="M67" s="369"/>
      <c r="N67" s="369"/>
      <c r="O67" s="369"/>
      <c r="P67" s="369"/>
      <c r="Q67" s="397"/>
      <c r="R67" s="356"/>
      <c r="S67" s="397"/>
      <c r="T67" s="60" t="s">
        <v>418</v>
      </c>
      <c r="U67" s="27" t="s">
        <v>11</v>
      </c>
      <c r="V67" s="10"/>
    </row>
    <row r="68" spans="1:22" ht="21" customHeight="1">
      <c r="A68" s="384"/>
      <c r="B68" s="381"/>
      <c r="C68" s="389"/>
      <c r="D68" s="366"/>
      <c r="E68" s="401"/>
      <c r="F68" s="401"/>
      <c r="G68" s="401"/>
      <c r="H68" s="401"/>
      <c r="I68" s="369"/>
      <c r="J68" s="369"/>
      <c r="K68" s="369"/>
      <c r="L68" s="369"/>
      <c r="M68" s="369"/>
      <c r="N68" s="369"/>
      <c r="O68" s="369"/>
      <c r="P68" s="369"/>
      <c r="Q68" s="397"/>
      <c r="R68" s="356"/>
      <c r="S68" s="397"/>
      <c r="T68" s="60" t="s">
        <v>419</v>
      </c>
      <c r="U68" s="27" t="s">
        <v>10</v>
      </c>
      <c r="V68" s="10"/>
    </row>
    <row r="69" spans="1:22" ht="21" customHeight="1">
      <c r="A69" s="384"/>
      <c r="B69" s="381"/>
      <c r="C69" s="389"/>
      <c r="D69" s="366"/>
      <c r="E69" s="401"/>
      <c r="F69" s="401"/>
      <c r="G69" s="401"/>
      <c r="H69" s="401"/>
      <c r="I69" s="369"/>
      <c r="J69" s="369"/>
      <c r="K69" s="369"/>
      <c r="L69" s="369"/>
      <c r="M69" s="369"/>
      <c r="N69" s="369"/>
      <c r="O69" s="369"/>
      <c r="P69" s="369"/>
      <c r="Q69" s="397"/>
      <c r="R69" s="356"/>
      <c r="S69" s="397"/>
      <c r="T69" s="60" t="s">
        <v>420</v>
      </c>
      <c r="U69" s="27" t="s">
        <v>56</v>
      </c>
      <c r="V69" s="10"/>
    </row>
    <row r="70" spans="1:22" ht="21" customHeight="1">
      <c r="A70" s="384"/>
      <c r="B70" s="381"/>
      <c r="C70" s="389"/>
      <c r="D70" s="366"/>
      <c r="E70" s="401"/>
      <c r="F70" s="401"/>
      <c r="G70" s="401"/>
      <c r="H70" s="401"/>
      <c r="I70" s="369"/>
      <c r="J70" s="369"/>
      <c r="K70" s="369"/>
      <c r="L70" s="369"/>
      <c r="M70" s="369"/>
      <c r="N70" s="369"/>
      <c r="O70" s="369"/>
      <c r="P70" s="369"/>
      <c r="Q70" s="397"/>
      <c r="R70" s="356"/>
      <c r="S70" s="397"/>
      <c r="T70" s="60" t="s">
        <v>421</v>
      </c>
      <c r="U70" s="27" t="s">
        <v>8</v>
      </c>
      <c r="V70" s="10"/>
    </row>
    <row r="71" spans="1:22" ht="21" customHeight="1" thickBot="1">
      <c r="A71" s="385"/>
      <c r="B71" s="382"/>
      <c r="C71" s="390"/>
      <c r="D71" s="367"/>
      <c r="E71" s="402"/>
      <c r="F71" s="402"/>
      <c r="G71" s="402"/>
      <c r="H71" s="402"/>
      <c r="I71" s="376"/>
      <c r="J71" s="376"/>
      <c r="K71" s="376"/>
      <c r="L71" s="376"/>
      <c r="M71" s="376"/>
      <c r="N71" s="376"/>
      <c r="O71" s="376"/>
      <c r="P71" s="376"/>
      <c r="Q71" s="398"/>
      <c r="R71" s="359"/>
      <c r="S71" s="398"/>
      <c r="T71" s="30" t="s">
        <v>422</v>
      </c>
      <c r="U71" s="28" t="s">
        <v>24</v>
      </c>
      <c r="V71" s="10"/>
    </row>
    <row r="72" spans="1:22" ht="21" customHeight="1">
      <c r="A72" s="383" t="s">
        <v>799</v>
      </c>
      <c r="B72" s="368" t="s">
        <v>103</v>
      </c>
      <c r="C72" s="388"/>
      <c r="D72" s="365" t="s">
        <v>122</v>
      </c>
      <c r="E72" s="373"/>
      <c r="F72" s="373"/>
      <c r="G72" s="373"/>
      <c r="H72" s="373"/>
      <c r="I72" s="370"/>
      <c r="J72" s="370"/>
      <c r="K72" s="370"/>
      <c r="L72" s="370"/>
      <c r="M72" s="370"/>
      <c r="N72" s="370"/>
      <c r="O72" s="370"/>
      <c r="P72" s="368">
        <f t="shared" ref="P72" si="4">SUM(E72:O72)</f>
        <v>0</v>
      </c>
      <c r="Q72" s="352">
        <v>14.95</v>
      </c>
      <c r="R72" s="355">
        <v>0.8</v>
      </c>
      <c r="S72" s="352">
        <f>P72*Q72*(1-R72)</f>
        <v>0</v>
      </c>
      <c r="T72" s="32" t="s">
        <v>423</v>
      </c>
      <c r="U72" s="27">
        <v>4</v>
      </c>
      <c r="V72" s="10"/>
    </row>
    <row r="73" spans="1:22" ht="21" customHeight="1">
      <c r="A73" s="384"/>
      <c r="B73" s="381"/>
      <c r="C73" s="389"/>
      <c r="D73" s="366"/>
      <c r="E73" s="369"/>
      <c r="F73" s="369"/>
      <c r="G73" s="369"/>
      <c r="H73" s="369"/>
      <c r="I73" s="401"/>
      <c r="J73" s="401"/>
      <c r="K73" s="401"/>
      <c r="L73" s="401"/>
      <c r="M73" s="401"/>
      <c r="N73" s="401"/>
      <c r="O73" s="401"/>
      <c r="P73" s="369"/>
      <c r="Q73" s="397"/>
      <c r="R73" s="356"/>
      <c r="S73" s="397"/>
      <c r="T73" s="60" t="s">
        <v>424</v>
      </c>
      <c r="U73" s="27" t="s">
        <v>210</v>
      </c>
      <c r="V73" s="10"/>
    </row>
    <row r="74" spans="1:22" ht="21" customHeight="1">
      <c r="A74" s="384"/>
      <c r="B74" s="381"/>
      <c r="C74" s="389"/>
      <c r="D74" s="366"/>
      <c r="E74" s="369"/>
      <c r="F74" s="369"/>
      <c r="G74" s="369"/>
      <c r="H74" s="369"/>
      <c r="I74" s="401"/>
      <c r="J74" s="401"/>
      <c r="K74" s="401"/>
      <c r="L74" s="401"/>
      <c r="M74" s="401"/>
      <c r="N74" s="401"/>
      <c r="O74" s="401"/>
      <c r="P74" s="369"/>
      <c r="Q74" s="397"/>
      <c r="R74" s="356"/>
      <c r="S74" s="397"/>
      <c r="T74" s="60" t="s">
        <v>425</v>
      </c>
      <c r="U74" s="27" t="s">
        <v>211</v>
      </c>
      <c r="V74" s="10"/>
    </row>
    <row r="75" spans="1:22" ht="21" customHeight="1">
      <c r="A75" s="384"/>
      <c r="B75" s="381"/>
      <c r="C75" s="389"/>
      <c r="D75" s="366"/>
      <c r="E75" s="369"/>
      <c r="F75" s="369"/>
      <c r="G75" s="369"/>
      <c r="H75" s="369"/>
      <c r="I75" s="401"/>
      <c r="J75" s="401"/>
      <c r="K75" s="401"/>
      <c r="L75" s="401"/>
      <c r="M75" s="401"/>
      <c r="N75" s="401"/>
      <c r="O75" s="401"/>
      <c r="P75" s="369"/>
      <c r="Q75" s="397"/>
      <c r="R75" s="356"/>
      <c r="S75" s="397"/>
      <c r="T75" s="60" t="s">
        <v>426</v>
      </c>
      <c r="U75" s="27" t="s">
        <v>212</v>
      </c>
      <c r="V75" s="10"/>
    </row>
    <row r="76" spans="1:22" ht="21" customHeight="1">
      <c r="A76" s="384"/>
      <c r="B76" s="381"/>
      <c r="C76" s="389"/>
      <c r="D76" s="366"/>
      <c r="E76" s="369"/>
      <c r="F76" s="369"/>
      <c r="G76" s="369"/>
      <c r="H76" s="369"/>
      <c r="I76" s="401"/>
      <c r="J76" s="401"/>
      <c r="K76" s="401"/>
      <c r="L76" s="401"/>
      <c r="M76" s="401"/>
      <c r="N76" s="401"/>
      <c r="O76" s="401"/>
      <c r="P76" s="369"/>
      <c r="Q76" s="397"/>
      <c r="R76" s="356"/>
      <c r="S76" s="397"/>
      <c r="T76" s="60" t="s">
        <v>427</v>
      </c>
      <c r="U76" s="27" t="s">
        <v>13</v>
      </c>
      <c r="V76" s="10"/>
    </row>
    <row r="77" spans="1:22" ht="21" customHeight="1">
      <c r="A77" s="383" t="s">
        <v>36</v>
      </c>
      <c r="B77" s="381"/>
      <c r="C77" s="389"/>
      <c r="D77" s="366"/>
      <c r="E77" s="370"/>
      <c r="F77" s="370"/>
      <c r="G77" s="370"/>
      <c r="H77" s="370"/>
      <c r="I77" s="373"/>
      <c r="J77" s="373"/>
      <c r="K77" s="373"/>
      <c r="L77" s="373"/>
      <c r="M77" s="373"/>
      <c r="N77" s="373"/>
      <c r="O77" s="373"/>
      <c r="P77" s="368">
        <f>SUM(I77:O77)</f>
        <v>0</v>
      </c>
      <c r="Q77" s="352">
        <v>17.95</v>
      </c>
      <c r="R77" s="355">
        <v>0.8</v>
      </c>
      <c r="S77" s="352">
        <f>P77*Q77*(1-R77)</f>
        <v>0</v>
      </c>
      <c r="T77" s="60" t="s">
        <v>428</v>
      </c>
      <c r="U77" s="27" t="s">
        <v>12</v>
      </c>
      <c r="V77" s="10"/>
    </row>
    <row r="78" spans="1:22" ht="21" customHeight="1">
      <c r="A78" s="384"/>
      <c r="B78" s="381"/>
      <c r="C78" s="389"/>
      <c r="D78" s="366"/>
      <c r="E78" s="401"/>
      <c r="F78" s="401"/>
      <c r="G78" s="401"/>
      <c r="H78" s="401"/>
      <c r="I78" s="369"/>
      <c r="J78" s="369"/>
      <c r="K78" s="369"/>
      <c r="L78" s="369"/>
      <c r="M78" s="369"/>
      <c r="N78" s="369"/>
      <c r="O78" s="369"/>
      <c r="P78" s="369"/>
      <c r="Q78" s="397"/>
      <c r="R78" s="356"/>
      <c r="S78" s="397"/>
      <c r="T78" s="60" t="s">
        <v>429</v>
      </c>
      <c r="U78" s="27" t="s">
        <v>11</v>
      </c>
      <c r="V78" s="10"/>
    </row>
    <row r="79" spans="1:22" ht="21" customHeight="1">
      <c r="A79" s="384"/>
      <c r="B79" s="381"/>
      <c r="C79" s="389"/>
      <c r="D79" s="366"/>
      <c r="E79" s="401"/>
      <c r="F79" s="401"/>
      <c r="G79" s="401"/>
      <c r="H79" s="401"/>
      <c r="I79" s="369"/>
      <c r="J79" s="369"/>
      <c r="K79" s="369"/>
      <c r="L79" s="369"/>
      <c r="M79" s="369"/>
      <c r="N79" s="369"/>
      <c r="O79" s="369"/>
      <c r="P79" s="369"/>
      <c r="Q79" s="397"/>
      <c r="R79" s="356"/>
      <c r="S79" s="397"/>
      <c r="T79" s="60" t="s">
        <v>430</v>
      </c>
      <c r="U79" s="27" t="s">
        <v>10</v>
      </c>
      <c r="V79" s="10"/>
    </row>
    <row r="80" spans="1:22" ht="21" customHeight="1">
      <c r="A80" s="384"/>
      <c r="B80" s="381"/>
      <c r="C80" s="389"/>
      <c r="D80" s="366"/>
      <c r="E80" s="401"/>
      <c r="F80" s="401"/>
      <c r="G80" s="401"/>
      <c r="H80" s="401"/>
      <c r="I80" s="369"/>
      <c r="J80" s="369"/>
      <c r="K80" s="369"/>
      <c r="L80" s="369"/>
      <c r="M80" s="369"/>
      <c r="N80" s="369"/>
      <c r="O80" s="369"/>
      <c r="P80" s="369"/>
      <c r="Q80" s="397"/>
      <c r="R80" s="356"/>
      <c r="S80" s="397"/>
      <c r="T80" s="60" t="s">
        <v>431</v>
      </c>
      <c r="U80" s="27" t="s">
        <v>56</v>
      </c>
      <c r="V80" s="10"/>
    </row>
    <row r="81" spans="1:22" ht="21" customHeight="1">
      <c r="A81" s="384"/>
      <c r="B81" s="381"/>
      <c r="C81" s="389"/>
      <c r="D81" s="366"/>
      <c r="E81" s="401"/>
      <c r="F81" s="401"/>
      <c r="G81" s="401"/>
      <c r="H81" s="401"/>
      <c r="I81" s="369"/>
      <c r="J81" s="369"/>
      <c r="K81" s="369"/>
      <c r="L81" s="369"/>
      <c r="M81" s="369"/>
      <c r="N81" s="369"/>
      <c r="O81" s="369"/>
      <c r="P81" s="369"/>
      <c r="Q81" s="397"/>
      <c r="R81" s="356"/>
      <c r="S81" s="397"/>
      <c r="T81" s="60" t="s">
        <v>432</v>
      </c>
      <c r="U81" s="27" t="s">
        <v>8</v>
      </c>
      <c r="V81" s="10"/>
    </row>
    <row r="82" spans="1:22" ht="21" customHeight="1" thickBot="1">
      <c r="A82" s="385"/>
      <c r="B82" s="382"/>
      <c r="C82" s="390"/>
      <c r="D82" s="367"/>
      <c r="E82" s="402"/>
      <c r="F82" s="402"/>
      <c r="G82" s="402"/>
      <c r="H82" s="402"/>
      <c r="I82" s="376"/>
      <c r="J82" s="376"/>
      <c r="K82" s="376"/>
      <c r="L82" s="376"/>
      <c r="M82" s="376"/>
      <c r="N82" s="376"/>
      <c r="O82" s="376"/>
      <c r="P82" s="376"/>
      <c r="Q82" s="398"/>
      <c r="R82" s="359"/>
      <c r="S82" s="398"/>
      <c r="T82" s="30" t="s">
        <v>433</v>
      </c>
      <c r="U82" s="28" t="s">
        <v>24</v>
      </c>
      <c r="V82" s="10"/>
    </row>
    <row r="83" spans="1:22" ht="21" customHeight="1">
      <c r="A83" s="383" t="s">
        <v>800</v>
      </c>
      <c r="B83" s="368" t="s">
        <v>93</v>
      </c>
      <c r="C83" s="388"/>
      <c r="D83" s="365" t="s">
        <v>122</v>
      </c>
      <c r="E83" s="373">
        <v>48</v>
      </c>
      <c r="F83" s="373">
        <v>322</v>
      </c>
      <c r="G83" s="373">
        <v>264</v>
      </c>
      <c r="H83" s="373">
        <v>275</v>
      </c>
      <c r="I83" s="370"/>
      <c r="J83" s="370"/>
      <c r="K83" s="370"/>
      <c r="L83" s="370"/>
      <c r="M83" s="370"/>
      <c r="N83" s="370"/>
      <c r="O83" s="370"/>
      <c r="P83" s="368">
        <f t="shared" ref="P83" si="5">SUM(E83:O83)</f>
        <v>909</v>
      </c>
      <c r="Q83" s="352">
        <v>14.95</v>
      </c>
      <c r="R83" s="355">
        <v>0.8</v>
      </c>
      <c r="S83" s="352">
        <f>P83*Q83*(1-R83)</f>
        <v>2717.9099999999994</v>
      </c>
      <c r="T83" s="60" t="s">
        <v>434</v>
      </c>
      <c r="U83" s="27">
        <v>4</v>
      </c>
      <c r="V83" s="10"/>
    </row>
    <row r="84" spans="1:22" ht="21" customHeight="1">
      <c r="A84" s="384"/>
      <c r="B84" s="381"/>
      <c r="C84" s="389"/>
      <c r="D84" s="366"/>
      <c r="E84" s="369"/>
      <c r="F84" s="369"/>
      <c r="G84" s="369"/>
      <c r="H84" s="369"/>
      <c r="I84" s="401"/>
      <c r="J84" s="401"/>
      <c r="K84" s="401"/>
      <c r="L84" s="401"/>
      <c r="M84" s="401"/>
      <c r="N84" s="401"/>
      <c r="O84" s="401"/>
      <c r="P84" s="369"/>
      <c r="Q84" s="397"/>
      <c r="R84" s="356"/>
      <c r="S84" s="397"/>
      <c r="T84" s="60" t="s">
        <v>435</v>
      </c>
      <c r="U84" s="27" t="s">
        <v>210</v>
      </c>
      <c r="V84" s="10"/>
    </row>
    <row r="85" spans="1:22" ht="21" customHeight="1">
      <c r="A85" s="384"/>
      <c r="B85" s="381"/>
      <c r="C85" s="389"/>
      <c r="D85" s="366"/>
      <c r="E85" s="369"/>
      <c r="F85" s="369"/>
      <c r="G85" s="369"/>
      <c r="H85" s="369"/>
      <c r="I85" s="401"/>
      <c r="J85" s="401"/>
      <c r="K85" s="401"/>
      <c r="L85" s="401"/>
      <c r="M85" s="401"/>
      <c r="N85" s="401"/>
      <c r="O85" s="401"/>
      <c r="P85" s="369"/>
      <c r="Q85" s="397"/>
      <c r="R85" s="356"/>
      <c r="S85" s="397"/>
      <c r="T85" s="60" t="s">
        <v>436</v>
      </c>
      <c r="U85" s="27" t="s">
        <v>211</v>
      </c>
      <c r="V85" s="10"/>
    </row>
    <row r="86" spans="1:22" ht="21" customHeight="1">
      <c r="A86" s="384"/>
      <c r="B86" s="381"/>
      <c r="C86" s="389"/>
      <c r="D86" s="366"/>
      <c r="E86" s="369"/>
      <c r="F86" s="369"/>
      <c r="G86" s="369"/>
      <c r="H86" s="369"/>
      <c r="I86" s="401"/>
      <c r="J86" s="401"/>
      <c r="K86" s="401"/>
      <c r="L86" s="401"/>
      <c r="M86" s="401"/>
      <c r="N86" s="401"/>
      <c r="O86" s="401"/>
      <c r="P86" s="369"/>
      <c r="Q86" s="397"/>
      <c r="R86" s="356"/>
      <c r="S86" s="397"/>
      <c r="T86" s="60" t="s">
        <v>437</v>
      </c>
      <c r="U86" s="27" t="s">
        <v>212</v>
      </c>
      <c r="V86" s="10"/>
    </row>
    <row r="87" spans="1:22" ht="21" customHeight="1">
      <c r="A87" s="384"/>
      <c r="B87" s="381"/>
      <c r="C87" s="389"/>
      <c r="D87" s="366"/>
      <c r="E87" s="369"/>
      <c r="F87" s="369"/>
      <c r="G87" s="369"/>
      <c r="H87" s="369"/>
      <c r="I87" s="401"/>
      <c r="J87" s="401"/>
      <c r="K87" s="401"/>
      <c r="L87" s="401"/>
      <c r="M87" s="401"/>
      <c r="N87" s="401"/>
      <c r="O87" s="401"/>
      <c r="P87" s="369"/>
      <c r="Q87" s="397"/>
      <c r="R87" s="356"/>
      <c r="S87" s="397"/>
      <c r="T87" s="60" t="s">
        <v>438</v>
      </c>
      <c r="U87" s="27" t="s">
        <v>13</v>
      </c>
      <c r="V87" s="10"/>
    </row>
    <row r="88" spans="1:22" ht="21" customHeight="1">
      <c r="A88" s="383" t="s">
        <v>96</v>
      </c>
      <c r="B88" s="381"/>
      <c r="C88" s="389"/>
      <c r="D88" s="366"/>
      <c r="E88" s="370"/>
      <c r="F88" s="370"/>
      <c r="G88" s="370"/>
      <c r="H88" s="370"/>
      <c r="I88" s="373">
        <v>164</v>
      </c>
      <c r="J88" s="373">
        <v>131</v>
      </c>
      <c r="K88" s="373">
        <v>115</v>
      </c>
      <c r="L88" s="373">
        <v>182</v>
      </c>
      <c r="M88" s="373">
        <v>226</v>
      </c>
      <c r="N88" s="373"/>
      <c r="O88" s="373"/>
      <c r="P88" s="368">
        <f>SUM(I88:O88)</f>
        <v>818</v>
      </c>
      <c r="Q88" s="352">
        <v>17.95</v>
      </c>
      <c r="R88" s="355">
        <v>0.8</v>
      </c>
      <c r="S88" s="352">
        <f>P88*Q88*(1-R88)</f>
        <v>2936.619999999999</v>
      </c>
      <c r="T88" s="60" t="s">
        <v>439</v>
      </c>
      <c r="U88" s="27" t="s">
        <v>12</v>
      </c>
      <c r="V88" s="10"/>
    </row>
    <row r="89" spans="1:22" ht="21" customHeight="1">
      <c r="A89" s="384"/>
      <c r="B89" s="381"/>
      <c r="C89" s="389"/>
      <c r="D89" s="366"/>
      <c r="E89" s="401"/>
      <c r="F89" s="401"/>
      <c r="G89" s="401"/>
      <c r="H89" s="401"/>
      <c r="I89" s="369"/>
      <c r="J89" s="369"/>
      <c r="K89" s="369"/>
      <c r="L89" s="369"/>
      <c r="M89" s="369"/>
      <c r="N89" s="369"/>
      <c r="O89" s="369"/>
      <c r="P89" s="369"/>
      <c r="Q89" s="397"/>
      <c r="R89" s="356"/>
      <c r="S89" s="397"/>
      <c r="T89" s="60" t="s">
        <v>440</v>
      </c>
      <c r="U89" s="27" t="s">
        <v>11</v>
      </c>
      <c r="V89" s="10"/>
    </row>
    <row r="90" spans="1:22" ht="21" customHeight="1">
      <c r="A90" s="384"/>
      <c r="B90" s="381"/>
      <c r="C90" s="389"/>
      <c r="D90" s="366"/>
      <c r="E90" s="401"/>
      <c r="F90" s="401"/>
      <c r="G90" s="401"/>
      <c r="H90" s="401"/>
      <c r="I90" s="369"/>
      <c r="J90" s="369"/>
      <c r="K90" s="369"/>
      <c r="L90" s="369"/>
      <c r="M90" s="369"/>
      <c r="N90" s="369"/>
      <c r="O90" s="369"/>
      <c r="P90" s="369"/>
      <c r="Q90" s="397"/>
      <c r="R90" s="356"/>
      <c r="S90" s="397"/>
      <c r="T90" s="60" t="s">
        <v>441</v>
      </c>
      <c r="U90" s="27" t="s">
        <v>10</v>
      </c>
      <c r="V90" s="10"/>
    </row>
    <row r="91" spans="1:22" ht="21" customHeight="1">
      <c r="A91" s="384"/>
      <c r="B91" s="381"/>
      <c r="C91" s="389"/>
      <c r="D91" s="366"/>
      <c r="E91" s="401"/>
      <c r="F91" s="401"/>
      <c r="G91" s="401"/>
      <c r="H91" s="401"/>
      <c r="I91" s="369"/>
      <c r="J91" s="369"/>
      <c r="K91" s="369"/>
      <c r="L91" s="369"/>
      <c r="M91" s="369"/>
      <c r="N91" s="369"/>
      <c r="O91" s="369"/>
      <c r="P91" s="369"/>
      <c r="Q91" s="397"/>
      <c r="R91" s="356"/>
      <c r="S91" s="397"/>
      <c r="T91" s="60" t="s">
        <v>442</v>
      </c>
      <c r="U91" s="27" t="s">
        <v>56</v>
      </c>
      <c r="V91" s="10"/>
    </row>
    <row r="92" spans="1:22" ht="21" customHeight="1">
      <c r="A92" s="384"/>
      <c r="B92" s="381"/>
      <c r="C92" s="389"/>
      <c r="D92" s="366"/>
      <c r="E92" s="401"/>
      <c r="F92" s="401"/>
      <c r="G92" s="401"/>
      <c r="H92" s="401"/>
      <c r="I92" s="369"/>
      <c r="J92" s="369"/>
      <c r="K92" s="369"/>
      <c r="L92" s="369"/>
      <c r="M92" s="369"/>
      <c r="N92" s="369"/>
      <c r="O92" s="369"/>
      <c r="P92" s="369"/>
      <c r="Q92" s="397"/>
      <c r="R92" s="356"/>
      <c r="S92" s="397"/>
      <c r="T92" s="60" t="s">
        <v>443</v>
      </c>
      <c r="U92" s="27" t="s">
        <v>8</v>
      </c>
      <c r="V92" s="10"/>
    </row>
    <row r="93" spans="1:22" ht="21" customHeight="1" thickBot="1">
      <c r="A93" s="385"/>
      <c r="B93" s="382"/>
      <c r="C93" s="390"/>
      <c r="D93" s="367"/>
      <c r="E93" s="402"/>
      <c r="F93" s="402"/>
      <c r="G93" s="402"/>
      <c r="H93" s="402"/>
      <c r="I93" s="376"/>
      <c r="J93" s="376"/>
      <c r="K93" s="376"/>
      <c r="L93" s="376"/>
      <c r="M93" s="376"/>
      <c r="N93" s="376"/>
      <c r="O93" s="376"/>
      <c r="P93" s="376"/>
      <c r="Q93" s="398"/>
      <c r="R93" s="359"/>
      <c r="S93" s="398"/>
      <c r="T93" s="30" t="s">
        <v>444</v>
      </c>
      <c r="U93" s="28" t="s">
        <v>24</v>
      </c>
      <c r="V93" s="10"/>
    </row>
    <row r="94" spans="1:22" ht="21" customHeight="1">
      <c r="A94" s="383" t="s">
        <v>801</v>
      </c>
      <c r="B94" s="368" t="s">
        <v>104</v>
      </c>
      <c r="C94" s="388"/>
      <c r="D94" s="365" t="s">
        <v>122</v>
      </c>
      <c r="E94" s="373">
        <v>140</v>
      </c>
      <c r="F94" s="373">
        <v>509</v>
      </c>
      <c r="G94" s="373">
        <v>525</v>
      </c>
      <c r="H94" s="373">
        <v>587</v>
      </c>
      <c r="I94" s="370"/>
      <c r="J94" s="370"/>
      <c r="K94" s="370"/>
      <c r="L94" s="370"/>
      <c r="M94" s="370"/>
      <c r="N94" s="370"/>
      <c r="O94" s="370"/>
      <c r="P94" s="368">
        <f t="shared" ref="P94" si="6">SUM(E94:O94)</f>
        <v>1761</v>
      </c>
      <c r="Q94" s="352">
        <v>14.95</v>
      </c>
      <c r="R94" s="355">
        <v>0.8</v>
      </c>
      <c r="S94" s="352">
        <f>P94*Q94*(1-R94)</f>
        <v>5265.3899999999985</v>
      </c>
      <c r="T94" s="60" t="s">
        <v>445</v>
      </c>
      <c r="U94" s="27">
        <v>4</v>
      </c>
      <c r="V94" s="10"/>
    </row>
    <row r="95" spans="1:22" ht="21" customHeight="1">
      <c r="A95" s="384"/>
      <c r="B95" s="381"/>
      <c r="C95" s="389"/>
      <c r="D95" s="366"/>
      <c r="E95" s="369"/>
      <c r="F95" s="369"/>
      <c r="G95" s="369"/>
      <c r="H95" s="369"/>
      <c r="I95" s="401"/>
      <c r="J95" s="401"/>
      <c r="K95" s="401"/>
      <c r="L95" s="401"/>
      <c r="M95" s="401"/>
      <c r="N95" s="401"/>
      <c r="O95" s="401"/>
      <c r="P95" s="369"/>
      <c r="Q95" s="397"/>
      <c r="R95" s="356"/>
      <c r="S95" s="397"/>
      <c r="T95" s="60" t="s">
        <v>446</v>
      </c>
      <c r="U95" s="27" t="s">
        <v>210</v>
      </c>
      <c r="V95" s="10"/>
    </row>
    <row r="96" spans="1:22" ht="21" customHeight="1">
      <c r="A96" s="384"/>
      <c r="B96" s="381"/>
      <c r="C96" s="389"/>
      <c r="D96" s="366"/>
      <c r="E96" s="369"/>
      <c r="F96" s="369"/>
      <c r="G96" s="369"/>
      <c r="H96" s="369"/>
      <c r="I96" s="401"/>
      <c r="J96" s="401"/>
      <c r="K96" s="401"/>
      <c r="L96" s="401"/>
      <c r="M96" s="401"/>
      <c r="N96" s="401"/>
      <c r="O96" s="401"/>
      <c r="P96" s="369"/>
      <c r="Q96" s="397"/>
      <c r="R96" s="356"/>
      <c r="S96" s="397"/>
      <c r="T96" s="60" t="s">
        <v>447</v>
      </c>
      <c r="U96" s="27" t="s">
        <v>211</v>
      </c>
      <c r="V96" s="10"/>
    </row>
    <row r="97" spans="1:22" ht="21" customHeight="1">
      <c r="A97" s="384"/>
      <c r="B97" s="381"/>
      <c r="C97" s="389"/>
      <c r="D97" s="366"/>
      <c r="E97" s="369"/>
      <c r="F97" s="369"/>
      <c r="G97" s="369"/>
      <c r="H97" s="369"/>
      <c r="I97" s="401"/>
      <c r="J97" s="401"/>
      <c r="K97" s="401"/>
      <c r="L97" s="401"/>
      <c r="M97" s="401"/>
      <c r="N97" s="401"/>
      <c r="O97" s="401"/>
      <c r="P97" s="369"/>
      <c r="Q97" s="397"/>
      <c r="R97" s="356"/>
      <c r="S97" s="397"/>
      <c r="T97" s="60" t="s">
        <v>448</v>
      </c>
      <c r="U97" s="27" t="s">
        <v>212</v>
      </c>
      <c r="V97" s="10"/>
    </row>
    <row r="98" spans="1:22" ht="21" customHeight="1">
      <c r="A98" s="384"/>
      <c r="B98" s="381"/>
      <c r="C98" s="389"/>
      <c r="D98" s="366"/>
      <c r="E98" s="369"/>
      <c r="F98" s="369"/>
      <c r="G98" s="369"/>
      <c r="H98" s="369"/>
      <c r="I98" s="401"/>
      <c r="J98" s="401"/>
      <c r="K98" s="401"/>
      <c r="L98" s="401"/>
      <c r="M98" s="401"/>
      <c r="N98" s="401"/>
      <c r="O98" s="401"/>
      <c r="P98" s="369"/>
      <c r="Q98" s="397"/>
      <c r="R98" s="356"/>
      <c r="S98" s="397"/>
      <c r="T98" s="60" t="s">
        <v>449</v>
      </c>
      <c r="U98" s="27" t="s">
        <v>13</v>
      </c>
      <c r="V98" s="10"/>
    </row>
    <row r="99" spans="1:22" ht="21" customHeight="1">
      <c r="A99" s="383" t="s">
        <v>62</v>
      </c>
      <c r="B99" s="381"/>
      <c r="C99" s="389"/>
      <c r="D99" s="366"/>
      <c r="E99" s="370"/>
      <c r="F99" s="370"/>
      <c r="G99" s="370"/>
      <c r="H99" s="370"/>
      <c r="I99" s="373">
        <v>534</v>
      </c>
      <c r="J99" s="373">
        <v>306</v>
      </c>
      <c r="K99" s="373">
        <v>325</v>
      </c>
      <c r="L99" s="373">
        <v>335</v>
      </c>
      <c r="M99" s="373">
        <v>230</v>
      </c>
      <c r="N99" s="373"/>
      <c r="O99" s="373"/>
      <c r="P99" s="368">
        <f>SUM(I99:O99)</f>
        <v>1730</v>
      </c>
      <c r="Q99" s="352">
        <v>17.95</v>
      </c>
      <c r="R99" s="355">
        <v>0.8</v>
      </c>
      <c r="S99" s="352">
        <f>P99*Q99*(1-R99)</f>
        <v>6210.6999999999989</v>
      </c>
      <c r="T99" s="60" t="s">
        <v>450</v>
      </c>
      <c r="U99" s="27" t="s">
        <v>12</v>
      </c>
      <c r="V99" s="10"/>
    </row>
    <row r="100" spans="1:22" ht="21" customHeight="1">
      <c r="A100" s="384"/>
      <c r="B100" s="381"/>
      <c r="C100" s="389"/>
      <c r="D100" s="366"/>
      <c r="E100" s="401"/>
      <c r="F100" s="401"/>
      <c r="G100" s="401"/>
      <c r="H100" s="401"/>
      <c r="I100" s="369"/>
      <c r="J100" s="369"/>
      <c r="K100" s="369"/>
      <c r="L100" s="369"/>
      <c r="M100" s="369"/>
      <c r="N100" s="369"/>
      <c r="O100" s="369"/>
      <c r="P100" s="369"/>
      <c r="Q100" s="397"/>
      <c r="R100" s="356"/>
      <c r="S100" s="397"/>
      <c r="T100" s="60" t="s">
        <v>451</v>
      </c>
      <c r="U100" s="27" t="s">
        <v>11</v>
      </c>
      <c r="V100" s="10"/>
    </row>
    <row r="101" spans="1:22" ht="21" customHeight="1">
      <c r="A101" s="384"/>
      <c r="B101" s="381"/>
      <c r="C101" s="389"/>
      <c r="D101" s="366"/>
      <c r="E101" s="401"/>
      <c r="F101" s="401"/>
      <c r="G101" s="401"/>
      <c r="H101" s="401"/>
      <c r="I101" s="369"/>
      <c r="J101" s="369"/>
      <c r="K101" s="369"/>
      <c r="L101" s="369"/>
      <c r="M101" s="369"/>
      <c r="N101" s="369"/>
      <c r="O101" s="369"/>
      <c r="P101" s="369"/>
      <c r="Q101" s="397"/>
      <c r="R101" s="356"/>
      <c r="S101" s="397"/>
      <c r="T101" s="60" t="s">
        <v>452</v>
      </c>
      <c r="U101" s="27" t="s">
        <v>10</v>
      </c>
      <c r="V101" s="10"/>
    </row>
    <row r="102" spans="1:22" ht="21" customHeight="1">
      <c r="A102" s="384"/>
      <c r="B102" s="381"/>
      <c r="C102" s="389"/>
      <c r="D102" s="366"/>
      <c r="E102" s="401"/>
      <c r="F102" s="401"/>
      <c r="G102" s="401"/>
      <c r="H102" s="401"/>
      <c r="I102" s="369"/>
      <c r="J102" s="369"/>
      <c r="K102" s="369"/>
      <c r="L102" s="369"/>
      <c r="M102" s="369"/>
      <c r="N102" s="369"/>
      <c r="O102" s="369"/>
      <c r="P102" s="369"/>
      <c r="Q102" s="397"/>
      <c r="R102" s="356"/>
      <c r="S102" s="397"/>
      <c r="T102" s="60" t="s">
        <v>453</v>
      </c>
      <c r="U102" s="27" t="s">
        <v>56</v>
      </c>
      <c r="V102" s="10"/>
    </row>
    <row r="103" spans="1:22" ht="21" customHeight="1">
      <c r="A103" s="384"/>
      <c r="B103" s="381"/>
      <c r="C103" s="389"/>
      <c r="D103" s="366"/>
      <c r="E103" s="401"/>
      <c r="F103" s="401"/>
      <c r="G103" s="401"/>
      <c r="H103" s="401"/>
      <c r="I103" s="369"/>
      <c r="J103" s="369"/>
      <c r="K103" s="369"/>
      <c r="L103" s="369"/>
      <c r="M103" s="369"/>
      <c r="N103" s="369"/>
      <c r="O103" s="369"/>
      <c r="P103" s="369"/>
      <c r="Q103" s="397"/>
      <c r="R103" s="356"/>
      <c r="S103" s="397"/>
      <c r="T103" s="60" t="s">
        <v>454</v>
      </c>
      <c r="U103" s="27" t="s">
        <v>8</v>
      </c>
      <c r="V103" s="10"/>
    </row>
    <row r="104" spans="1:22" ht="21" customHeight="1" thickBot="1">
      <c r="A104" s="385"/>
      <c r="B104" s="382"/>
      <c r="C104" s="390"/>
      <c r="D104" s="367"/>
      <c r="E104" s="402"/>
      <c r="F104" s="402"/>
      <c r="G104" s="402"/>
      <c r="H104" s="402"/>
      <c r="I104" s="376"/>
      <c r="J104" s="376"/>
      <c r="K104" s="376"/>
      <c r="L104" s="376"/>
      <c r="M104" s="376"/>
      <c r="N104" s="376"/>
      <c r="O104" s="376"/>
      <c r="P104" s="376"/>
      <c r="Q104" s="398"/>
      <c r="R104" s="359"/>
      <c r="S104" s="398"/>
      <c r="T104" s="30" t="s">
        <v>455</v>
      </c>
      <c r="U104" s="28" t="s">
        <v>24</v>
      </c>
      <c r="V104" s="10"/>
    </row>
    <row r="105" spans="1:22" ht="21" customHeight="1">
      <c r="A105" s="383" t="s">
        <v>802</v>
      </c>
      <c r="B105" s="368" t="s">
        <v>107</v>
      </c>
      <c r="C105" s="388"/>
      <c r="D105" s="365" t="s">
        <v>122</v>
      </c>
      <c r="E105" s="373">
        <v>10</v>
      </c>
      <c r="F105" s="373">
        <v>411</v>
      </c>
      <c r="G105" s="373">
        <v>313</v>
      </c>
      <c r="H105" s="373">
        <v>320</v>
      </c>
      <c r="I105" s="370"/>
      <c r="J105" s="370"/>
      <c r="K105" s="370"/>
      <c r="L105" s="370"/>
      <c r="M105" s="370"/>
      <c r="N105" s="370"/>
      <c r="O105" s="370"/>
      <c r="P105" s="368">
        <f t="shared" ref="P105" si="7">SUM(E105:O105)</f>
        <v>1054</v>
      </c>
      <c r="Q105" s="352">
        <v>14.95</v>
      </c>
      <c r="R105" s="355">
        <v>0.8</v>
      </c>
      <c r="S105" s="352">
        <f>P105*Q105*(1-R105)</f>
        <v>3151.4599999999991</v>
      </c>
      <c r="T105" s="60" t="s">
        <v>456</v>
      </c>
      <c r="U105" s="27">
        <v>4</v>
      </c>
      <c r="V105" s="10"/>
    </row>
    <row r="106" spans="1:22" ht="21" customHeight="1">
      <c r="A106" s="384"/>
      <c r="B106" s="381"/>
      <c r="C106" s="389"/>
      <c r="D106" s="366"/>
      <c r="E106" s="369"/>
      <c r="F106" s="369"/>
      <c r="G106" s="369"/>
      <c r="H106" s="369"/>
      <c r="I106" s="401"/>
      <c r="J106" s="401"/>
      <c r="K106" s="401"/>
      <c r="L106" s="401"/>
      <c r="M106" s="401"/>
      <c r="N106" s="401"/>
      <c r="O106" s="401"/>
      <c r="P106" s="369"/>
      <c r="Q106" s="397"/>
      <c r="R106" s="356"/>
      <c r="S106" s="397"/>
      <c r="T106" s="60" t="s">
        <v>457</v>
      </c>
      <c r="U106" s="27" t="s">
        <v>210</v>
      </c>
      <c r="V106" s="10"/>
    </row>
    <row r="107" spans="1:22" ht="21" customHeight="1">
      <c r="A107" s="384"/>
      <c r="B107" s="381"/>
      <c r="C107" s="389"/>
      <c r="D107" s="366"/>
      <c r="E107" s="369"/>
      <c r="F107" s="369"/>
      <c r="G107" s="369"/>
      <c r="H107" s="369"/>
      <c r="I107" s="401"/>
      <c r="J107" s="401"/>
      <c r="K107" s="401"/>
      <c r="L107" s="401"/>
      <c r="M107" s="401"/>
      <c r="N107" s="401"/>
      <c r="O107" s="401"/>
      <c r="P107" s="369"/>
      <c r="Q107" s="397"/>
      <c r="R107" s="356"/>
      <c r="S107" s="397"/>
      <c r="T107" s="60" t="s">
        <v>458</v>
      </c>
      <c r="U107" s="27" t="s">
        <v>211</v>
      </c>
      <c r="V107" s="10"/>
    </row>
    <row r="108" spans="1:22" ht="21" customHeight="1">
      <c r="A108" s="384"/>
      <c r="B108" s="381"/>
      <c r="C108" s="389"/>
      <c r="D108" s="366"/>
      <c r="E108" s="369"/>
      <c r="F108" s="369"/>
      <c r="G108" s="369"/>
      <c r="H108" s="369"/>
      <c r="I108" s="401"/>
      <c r="J108" s="401"/>
      <c r="K108" s="401"/>
      <c r="L108" s="401"/>
      <c r="M108" s="401"/>
      <c r="N108" s="401"/>
      <c r="O108" s="401"/>
      <c r="P108" s="369"/>
      <c r="Q108" s="397"/>
      <c r="R108" s="356"/>
      <c r="S108" s="397"/>
      <c r="T108" s="60" t="s">
        <v>459</v>
      </c>
      <c r="U108" s="27" t="s">
        <v>212</v>
      </c>
      <c r="V108" s="10"/>
    </row>
    <row r="109" spans="1:22" ht="21" customHeight="1">
      <c r="A109" s="384"/>
      <c r="B109" s="381"/>
      <c r="C109" s="389"/>
      <c r="D109" s="366"/>
      <c r="E109" s="369"/>
      <c r="F109" s="369"/>
      <c r="G109" s="369"/>
      <c r="H109" s="369"/>
      <c r="I109" s="401"/>
      <c r="J109" s="401"/>
      <c r="K109" s="401"/>
      <c r="L109" s="401"/>
      <c r="M109" s="401"/>
      <c r="N109" s="401"/>
      <c r="O109" s="401"/>
      <c r="P109" s="369"/>
      <c r="Q109" s="397"/>
      <c r="R109" s="356"/>
      <c r="S109" s="397"/>
      <c r="T109" s="60" t="s">
        <v>460</v>
      </c>
      <c r="U109" s="27" t="s">
        <v>13</v>
      </c>
      <c r="V109" s="10"/>
    </row>
    <row r="110" spans="1:22" ht="21" customHeight="1">
      <c r="A110" s="383" t="s">
        <v>63</v>
      </c>
      <c r="B110" s="381"/>
      <c r="C110" s="389"/>
      <c r="D110" s="366"/>
      <c r="E110" s="370"/>
      <c r="F110" s="370"/>
      <c r="G110" s="370"/>
      <c r="H110" s="370"/>
      <c r="I110" s="373">
        <v>298</v>
      </c>
      <c r="J110" s="373">
        <v>216</v>
      </c>
      <c r="K110" s="373">
        <v>285</v>
      </c>
      <c r="L110" s="373">
        <v>202</v>
      </c>
      <c r="M110" s="373">
        <v>213</v>
      </c>
      <c r="N110" s="373"/>
      <c r="O110" s="373"/>
      <c r="P110" s="368">
        <f>SUM(I110:O110)</f>
        <v>1214</v>
      </c>
      <c r="Q110" s="352">
        <v>17.95</v>
      </c>
      <c r="R110" s="355">
        <v>0.8</v>
      </c>
      <c r="S110" s="352">
        <f>P110*Q110*(1-R110)</f>
        <v>4358.2599999999993</v>
      </c>
      <c r="T110" s="60" t="s">
        <v>461</v>
      </c>
      <c r="U110" s="27" t="s">
        <v>12</v>
      </c>
      <c r="V110" s="10"/>
    </row>
    <row r="111" spans="1:22" ht="21" customHeight="1">
      <c r="A111" s="384"/>
      <c r="B111" s="381"/>
      <c r="C111" s="389"/>
      <c r="D111" s="366"/>
      <c r="E111" s="401"/>
      <c r="F111" s="401"/>
      <c r="G111" s="401"/>
      <c r="H111" s="401"/>
      <c r="I111" s="369"/>
      <c r="J111" s="369"/>
      <c r="K111" s="369"/>
      <c r="L111" s="369"/>
      <c r="M111" s="369"/>
      <c r="N111" s="369"/>
      <c r="O111" s="369"/>
      <c r="P111" s="369"/>
      <c r="Q111" s="397"/>
      <c r="R111" s="356"/>
      <c r="S111" s="397"/>
      <c r="T111" s="60" t="s">
        <v>462</v>
      </c>
      <c r="U111" s="27" t="s">
        <v>11</v>
      </c>
      <c r="V111" s="10"/>
    </row>
    <row r="112" spans="1:22" ht="21" customHeight="1">
      <c r="A112" s="384"/>
      <c r="B112" s="381"/>
      <c r="C112" s="389"/>
      <c r="D112" s="366"/>
      <c r="E112" s="401"/>
      <c r="F112" s="401"/>
      <c r="G112" s="401"/>
      <c r="H112" s="401"/>
      <c r="I112" s="369"/>
      <c r="J112" s="369"/>
      <c r="K112" s="369"/>
      <c r="L112" s="369"/>
      <c r="M112" s="369"/>
      <c r="N112" s="369"/>
      <c r="O112" s="369"/>
      <c r="P112" s="369"/>
      <c r="Q112" s="397"/>
      <c r="R112" s="356"/>
      <c r="S112" s="397"/>
      <c r="T112" s="60" t="s">
        <v>463</v>
      </c>
      <c r="U112" s="27" t="s">
        <v>10</v>
      </c>
      <c r="V112" s="10"/>
    </row>
    <row r="113" spans="1:22" ht="21" customHeight="1">
      <c r="A113" s="384"/>
      <c r="B113" s="381"/>
      <c r="C113" s="389"/>
      <c r="D113" s="366"/>
      <c r="E113" s="401"/>
      <c r="F113" s="401"/>
      <c r="G113" s="401"/>
      <c r="H113" s="401"/>
      <c r="I113" s="369"/>
      <c r="J113" s="369"/>
      <c r="K113" s="369"/>
      <c r="L113" s="369"/>
      <c r="M113" s="369"/>
      <c r="N113" s="369"/>
      <c r="O113" s="369"/>
      <c r="P113" s="369"/>
      <c r="Q113" s="397"/>
      <c r="R113" s="356"/>
      <c r="S113" s="397"/>
      <c r="T113" s="60" t="s">
        <v>464</v>
      </c>
      <c r="U113" s="27" t="s">
        <v>56</v>
      </c>
      <c r="V113" s="10"/>
    </row>
    <row r="114" spans="1:22" ht="21" customHeight="1">
      <c r="A114" s="384"/>
      <c r="B114" s="381"/>
      <c r="C114" s="389"/>
      <c r="D114" s="366"/>
      <c r="E114" s="401"/>
      <c r="F114" s="401"/>
      <c r="G114" s="401"/>
      <c r="H114" s="401"/>
      <c r="I114" s="369"/>
      <c r="J114" s="369"/>
      <c r="K114" s="369"/>
      <c r="L114" s="369"/>
      <c r="M114" s="369"/>
      <c r="N114" s="369"/>
      <c r="O114" s="369"/>
      <c r="P114" s="369"/>
      <c r="Q114" s="397"/>
      <c r="R114" s="356"/>
      <c r="S114" s="397"/>
      <c r="T114" s="60" t="s">
        <v>465</v>
      </c>
      <c r="U114" s="27" t="s">
        <v>8</v>
      </c>
      <c r="V114" s="10"/>
    </row>
    <row r="115" spans="1:22" ht="21" customHeight="1" thickBot="1">
      <c r="A115" s="385"/>
      <c r="B115" s="382"/>
      <c r="C115" s="390"/>
      <c r="D115" s="367"/>
      <c r="E115" s="402"/>
      <c r="F115" s="402"/>
      <c r="G115" s="402"/>
      <c r="H115" s="402"/>
      <c r="I115" s="376"/>
      <c r="J115" s="376"/>
      <c r="K115" s="376"/>
      <c r="L115" s="376"/>
      <c r="M115" s="376"/>
      <c r="N115" s="376"/>
      <c r="O115" s="376"/>
      <c r="P115" s="376"/>
      <c r="Q115" s="398"/>
      <c r="R115" s="359"/>
      <c r="S115" s="398"/>
      <c r="T115" s="30" t="s">
        <v>466</v>
      </c>
      <c r="U115" s="28" t="s">
        <v>24</v>
      </c>
      <c r="V115" s="10"/>
    </row>
    <row r="116" spans="1:22" s="167" customFormat="1" ht="22.5" customHeight="1" thickBot="1">
      <c r="A116" s="158"/>
      <c r="B116" s="158"/>
      <c r="C116" s="158"/>
      <c r="D116" s="158"/>
      <c r="E116" s="158"/>
      <c r="F116" s="159"/>
      <c r="G116" s="158"/>
      <c r="H116" s="158"/>
      <c r="I116" s="158"/>
      <c r="J116" s="158"/>
      <c r="K116" s="158"/>
      <c r="L116" s="158"/>
      <c r="M116" s="158"/>
      <c r="N116" s="158"/>
      <c r="O116" s="158"/>
      <c r="P116" s="160">
        <f>SUM(P17:P115)</f>
        <v>17493</v>
      </c>
      <c r="Q116" s="168"/>
      <c r="R116" s="162"/>
      <c r="S116" s="169">
        <f>SUM(S17:S115)</f>
        <v>56306.669999999984</v>
      </c>
      <c r="T116" s="158"/>
      <c r="U116" s="158"/>
    </row>
  </sheetData>
  <mergeCells count="338">
    <mergeCell ref="P99:P104"/>
    <mergeCell ref="Q99:Q104"/>
    <mergeCell ref="A105:A109"/>
    <mergeCell ref="E105:E109"/>
    <mergeCell ref="P110:P115"/>
    <mergeCell ref="Q110:Q115"/>
    <mergeCell ref="A110:A115"/>
    <mergeCell ref="E110:E115"/>
    <mergeCell ref="F110:F115"/>
    <mergeCell ref="G110:G115"/>
    <mergeCell ref="H110:H115"/>
    <mergeCell ref="I110:I115"/>
    <mergeCell ref="J110:J115"/>
    <mergeCell ref="K110:K115"/>
    <mergeCell ref="L110:L115"/>
    <mergeCell ref="O105:O109"/>
    <mergeCell ref="P105:P109"/>
    <mergeCell ref="Q105:Q109"/>
    <mergeCell ref="A99:A104"/>
    <mergeCell ref="E99:E104"/>
    <mergeCell ref="F99:F104"/>
    <mergeCell ref="M105:M109"/>
    <mergeCell ref="N105:N109"/>
    <mergeCell ref="M99:M104"/>
    <mergeCell ref="B105:B115"/>
    <mergeCell ref="C105:C115"/>
    <mergeCell ref="M110:M115"/>
    <mergeCell ref="N110:N115"/>
    <mergeCell ref="O110:O115"/>
    <mergeCell ref="G99:G104"/>
    <mergeCell ref="H99:H104"/>
    <mergeCell ref="J99:J104"/>
    <mergeCell ref="F105:F109"/>
    <mergeCell ref="G105:G109"/>
    <mergeCell ref="H105:H109"/>
    <mergeCell ref="I105:I109"/>
    <mergeCell ref="J105:J109"/>
    <mergeCell ref="K105:K109"/>
    <mergeCell ref="N99:N104"/>
    <mergeCell ref="O99:O104"/>
    <mergeCell ref="P94:P98"/>
    <mergeCell ref="Q94:Q98"/>
    <mergeCell ref="J83:J87"/>
    <mergeCell ref="K83:K87"/>
    <mergeCell ref="L83:L87"/>
    <mergeCell ref="M83:M87"/>
    <mergeCell ref="N83:N87"/>
    <mergeCell ref="O83:O87"/>
    <mergeCell ref="P83:P87"/>
    <mergeCell ref="Q83:Q87"/>
    <mergeCell ref="M88:M93"/>
    <mergeCell ref="N88:N93"/>
    <mergeCell ref="O88:O93"/>
    <mergeCell ref="P88:P93"/>
    <mergeCell ref="Q88:Q93"/>
    <mergeCell ref="J94:J98"/>
    <mergeCell ref="K94:K98"/>
    <mergeCell ref="L94:L98"/>
    <mergeCell ref="M94:M98"/>
    <mergeCell ref="N94:N98"/>
    <mergeCell ref="O94:O98"/>
    <mergeCell ref="O72:O76"/>
    <mergeCell ref="P72:P76"/>
    <mergeCell ref="Q72:Q76"/>
    <mergeCell ref="A77:A82"/>
    <mergeCell ref="E77:E82"/>
    <mergeCell ref="F77:F82"/>
    <mergeCell ref="G77:G82"/>
    <mergeCell ref="H77:H82"/>
    <mergeCell ref="I77:I82"/>
    <mergeCell ref="J77:J82"/>
    <mergeCell ref="K77:K82"/>
    <mergeCell ref="L77:L82"/>
    <mergeCell ref="M77:M82"/>
    <mergeCell ref="N77:N82"/>
    <mergeCell ref="O77:O82"/>
    <mergeCell ref="P77:P82"/>
    <mergeCell ref="Q77:Q82"/>
    <mergeCell ref="B72:B82"/>
    <mergeCell ref="C72:C82"/>
    <mergeCell ref="D72:D82"/>
    <mergeCell ref="A72:A76"/>
    <mergeCell ref="E72:E76"/>
    <mergeCell ref="F72:F76"/>
    <mergeCell ref="G72:G76"/>
    <mergeCell ref="N61:N65"/>
    <mergeCell ref="O61:O65"/>
    <mergeCell ref="P61:P65"/>
    <mergeCell ref="Q61:Q65"/>
    <mergeCell ref="A66:A71"/>
    <mergeCell ref="E66:E71"/>
    <mergeCell ref="F66:F71"/>
    <mergeCell ref="G66:G71"/>
    <mergeCell ref="H66:H71"/>
    <mergeCell ref="I66:I71"/>
    <mergeCell ref="J66:J71"/>
    <mergeCell ref="K66:K71"/>
    <mergeCell ref="L66:L71"/>
    <mergeCell ref="M66:M71"/>
    <mergeCell ref="N66:N71"/>
    <mergeCell ref="O66:O71"/>
    <mergeCell ref="P66:P71"/>
    <mergeCell ref="Q66:Q71"/>
    <mergeCell ref="A61:A65"/>
    <mergeCell ref="E61:E65"/>
    <mergeCell ref="F61:F65"/>
    <mergeCell ref="G61:G65"/>
    <mergeCell ref="H61:H65"/>
    <mergeCell ref="B61:B71"/>
    <mergeCell ref="A55:A60"/>
    <mergeCell ref="E55:E60"/>
    <mergeCell ref="F55:F60"/>
    <mergeCell ref="G55:G60"/>
    <mergeCell ref="H55:H60"/>
    <mergeCell ref="I55:I60"/>
    <mergeCell ref="J55:J60"/>
    <mergeCell ref="K55:K60"/>
    <mergeCell ref="L55:L60"/>
    <mergeCell ref="A39:A43"/>
    <mergeCell ref="E39:E43"/>
    <mergeCell ref="F39:F43"/>
    <mergeCell ref="N39:N43"/>
    <mergeCell ref="O39:O43"/>
    <mergeCell ref="D39:D49"/>
    <mergeCell ref="B39:B49"/>
    <mergeCell ref="P50:P54"/>
    <mergeCell ref="Q50:Q54"/>
    <mergeCell ref="A44:A49"/>
    <mergeCell ref="E44:E49"/>
    <mergeCell ref="F44:F49"/>
    <mergeCell ref="G44:G49"/>
    <mergeCell ref="H44:H49"/>
    <mergeCell ref="I44:I49"/>
    <mergeCell ref="J44:J49"/>
    <mergeCell ref="K44:K49"/>
    <mergeCell ref="L44:L49"/>
    <mergeCell ref="B50:B60"/>
    <mergeCell ref="C50:C60"/>
    <mergeCell ref="C39:C49"/>
    <mergeCell ref="P55:P60"/>
    <mergeCell ref="Q55:Q60"/>
    <mergeCell ref="A50:A54"/>
    <mergeCell ref="P28:P32"/>
    <mergeCell ref="Q28:Q32"/>
    <mergeCell ref="A33:A38"/>
    <mergeCell ref="E33:E38"/>
    <mergeCell ref="F33:F38"/>
    <mergeCell ref="G33:G38"/>
    <mergeCell ref="H33:H38"/>
    <mergeCell ref="I33:I38"/>
    <mergeCell ref="J33:J38"/>
    <mergeCell ref="K33:K38"/>
    <mergeCell ref="L33:L38"/>
    <mergeCell ref="M33:M38"/>
    <mergeCell ref="N33:N38"/>
    <mergeCell ref="O33:O38"/>
    <mergeCell ref="P33:P38"/>
    <mergeCell ref="Q33:Q38"/>
    <mergeCell ref="A28:A32"/>
    <mergeCell ref="N28:N32"/>
    <mergeCell ref="O28:O32"/>
    <mergeCell ref="B28:B38"/>
    <mergeCell ref="C28:C38"/>
    <mergeCell ref="D28:D38"/>
    <mergeCell ref="E28:E32"/>
    <mergeCell ref="F28:F32"/>
    <mergeCell ref="A22:A27"/>
    <mergeCell ref="E22:E27"/>
    <mergeCell ref="F22:F27"/>
    <mergeCell ref="G22:G27"/>
    <mergeCell ref="H22:H27"/>
    <mergeCell ref="I22:I27"/>
    <mergeCell ref="J22:J27"/>
    <mergeCell ref="K22:K27"/>
    <mergeCell ref="L22:L27"/>
    <mergeCell ref="B17:B27"/>
    <mergeCell ref="C17:C27"/>
    <mergeCell ref="D17:D27"/>
    <mergeCell ref="A17:A21"/>
    <mergeCell ref="K17:K21"/>
    <mergeCell ref="L17:L21"/>
    <mergeCell ref="E17:E21"/>
    <mergeCell ref="F17:F21"/>
    <mergeCell ref="G17:G21"/>
    <mergeCell ref="N15:N16"/>
    <mergeCell ref="O15:O16"/>
    <mergeCell ref="P15:P16"/>
    <mergeCell ref="A14:D14"/>
    <mergeCell ref="A15:A16"/>
    <mergeCell ref="C15:C16"/>
    <mergeCell ref="D15:D16"/>
    <mergeCell ref="E15:E16"/>
    <mergeCell ref="B15:B16"/>
    <mergeCell ref="F15:F16"/>
    <mergeCell ref="G15:G16"/>
    <mergeCell ref="H15:H16"/>
    <mergeCell ref="N17:N21"/>
    <mergeCell ref="O17:O21"/>
    <mergeCell ref="P17:P21"/>
    <mergeCell ref="Q17:Q21"/>
    <mergeCell ref="M22:M27"/>
    <mergeCell ref="N22:N27"/>
    <mergeCell ref="O22:O27"/>
    <mergeCell ref="P22:P27"/>
    <mergeCell ref="Q22:Q27"/>
    <mergeCell ref="M28:M32"/>
    <mergeCell ref="M39:M43"/>
    <mergeCell ref="J15:J16"/>
    <mergeCell ref="I15:I16"/>
    <mergeCell ref="I17:I21"/>
    <mergeCell ref="J17:J21"/>
    <mergeCell ref="H17:H21"/>
    <mergeCell ref="H39:H43"/>
    <mergeCell ref="I39:I43"/>
    <mergeCell ref="J39:J43"/>
    <mergeCell ref="K39:K43"/>
    <mergeCell ref="L39:L43"/>
    <mergeCell ref="M17:M21"/>
    <mergeCell ref="K15:K16"/>
    <mergeCell ref="L15:L16"/>
    <mergeCell ref="M15:M16"/>
    <mergeCell ref="G28:G32"/>
    <mergeCell ref="H28:H32"/>
    <mergeCell ref="I28:I32"/>
    <mergeCell ref="J28:J32"/>
    <mergeCell ref="K28:K32"/>
    <mergeCell ref="H94:H98"/>
    <mergeCell ref="D105:D115"/>
    <mergeCell ref="D94:D104"/>
    <mergeCell ref="L28:L32"/>
    <mergeCell ref="K99:K104"/>
    <mergeCell ref="D50:D60"/>
    <mergeCell ref="G39:G43"/>
    <mergeCell ref="E50:E54"/>
    <mergeCell ref="F50:F54"/>
    <mergeCell ref="G50:G54"/>
    <mergeCell ref="I50:I54"/>
    <mergeCell ref="L105:L109"/>
    <mergeCell ref="A88:A93"/>
    <mergeCell ref="I99:I104"/>
    <mergeCell ref="N72:N76"/>
    <mergeCell ref="B83:B93"/>
    <mergeCell ref="C83:C93"/>
    <mergeCell ref="D83:D93"/>
    <mergeCell ref="E88:E93"/>
    <mergeCell ref="F88:F93"/>
    <mergeCell ref="G88:G93"/>
    <mergeCell ref="H88:H93"/>
    <mergeCell ref="I88:I93"/>
    <mergeCell ref="J88:J93"/>
    <mergeCell ref="K88:K93"/>
    <mergeCell ref="L88:L93"/>
    <mergeCell ref="H72:H76"/>
    <mergeCell ref="I72:I76"/>
    <mergeCell ref="J72:J76"/>
    <mergeCell ref="K72:K76"/>
    <mergeCell ref="L72:L76"/>
    <mergeCell ref="M72:M76"/>
    <mergeCell ref="L99:L104"/>
    <mergeCell ref="I94:I98"/>
    <mergeCell ref="B94:B104"/>
    <mergeCell ref="C94:C104"/>
    <mergeCell ref="A94:A98"/>
    <mergeCell ref="E94:E98"/>
    <mergeCell ref="F94:F98"/>
    <mergeCell ref="G94:G98"/>
    <mergeCell ref="T14:U14"/>
    <mergeCell ref="T15:T16"/>
    <mergeCell ref="U15:U16"/>
    <mergeCell ref="Q15:Q16"/>
    <mergeCell ref="A83:A87"/>
    <mergeCell ref="E83:E87"/>
    <mergeCell ref="F83:F87"/>
    <mergeCell ref="G83:G87"/>
    <mergeCell ref="H83:H87"/>
    <mergeCell ref="I83:I87"/>
    <mergeCell ref="J50:J54"/>
    <mergeCell ref="K50:K54"/>
    <mergeCell ref="L50:L54"/>
    <mergeCell ref="I61:I65"/>
    <mergeCell ref="J61:J65"/>
    <mergeCell ref="K61:K65"/>
    <mergeCell ref="L61:L65"/>
    <mergeCell ref="M61:M65"/>
    <mergeCell ref="C61:C71"/>
    <mergeCell ref="D61:D71"/>
    <mergeCell ref="R39:R43"/>
    <mergeCell ref="S39:S43"/>
    <mergeCell ref="R44:R49"/>
    <mergeCell ref="S44:S49"/>
    <mergeCell ref="R50:R54"/>
    <mergeCell ref="S50:S54"/>
    <mergeCell ref="R55:R60"/>
    <mergeCell ref="S55:S60"/>
    <mergeCell ref="H50:H54"/>
    <mergeCell ref="P39:P43"/>
    <mergeCell ref="Q39:Q43"/>
    <mergeCell ref="M44:M49"/>
    <mergeCell ref="N44:N49"/>
    <mergeCell ref="O44:O49"/>
    <mergeCell ref="P44:P49"/>
    <mergeCell ref="Q44:Q49"/>
    <mergeCell ref="M55:M60"/>
    <mergeCell ref="N55:N60"/>
    <mergeCell ref="O55:O60"/>
    <mergeCell ref="M50:M54"/>
    <mergeCell ref="N50:N54"/>
    <mergeCell ref="O50:O54"/>
    <mergeCell ref="R15:R16"/>
    <mergeCell ref="S15:S16"/>
    <mergeCell ref="R17:R21"/>
    <mergeCell ref="S17:S21"/>
    <mergeCell ref="R22:R27"/>
    <mergeCell ref="S22:S27"/>
    <mergeCell ref="R28:R32"/>
    <mergeCell ref="S28:S32"/>
    <mergeCell ref="R33:R38"/>
    <mergeCell ref="S33:S38"/>
    <mergeCell ref="R61:R65"/>
    <mergeCell ref="S61:S65"/>
    <mergeCell ref="R66:R71"/>
    <mergeCell ref="S66:S71"/>
    <mergeCell ref="R72:R76"/>
    <mergeCell ref="S72:S76"/>
    <mergeCell ref="R77:R82"/>
    <mergeCell ref="S77:S82"/>
    <mergeCell ref="R110:R115"/>
    <mergeCell ref="S110:S115"/>
    <mergeCell ref="R83:R87"/>
    <mergeCell ref="S83:S87"/>
    <mergeCell ref="R88:R93"/>
    <mergeCell ref="S88:S93"/>
    <mergeCell ref="R94:R98"/>
    <mergeCell ref="S94:S98"/>
    <mergeCell ref="R99:R104"/>
    <mergeCell ref="S99:S104"/>
    <mergeCell ref="R105:R109"/>
    <mergeCell ref="S105:S109"/>
  </mergeCells>
  <pageMargins left="0.23622047244094491" right="0.23622047244094491" top="0" bottom="0" header="0" footer="0"/>
  <pageSetup paperSize="8" scale="44" fitToHeight="2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19"/>
  <sheetViews>
    <sheetView showGridLines="0" zoomScale="50" zoomScaleNormal="50" zoomScalePageLayoutView="20" workbookViewId="0">
      <pane ySplit="16" topLeftCell="A34" activePane="bottomLeft" state="frozen"/>
      <selection pane="bottomLeft" activeCell="B2" sqref="B2:D7"/>
    </sheetView>
  </sheetViews>
  <sheetFormatPr defaultColWidth="11.5703125" defaultRowHeight="12.75"/>
  <cols>
    <col min="1" max="4" width="31.42578125" style="1" customWidth="1"/>
    <col min="5" max="15" width="8.42578125" style="1" customWidth="1"/>
    <col min="16" max="17" width="17.28515625" style="1" customWidth="1"/>
    <col min="18" max="18" width="20.5703125" style="144" customWidth="1"/>
    <col min="19" max="19" width="29.5703125" style="1" customWidth="1"/>
    <col min="20" max="20" width="28.42578125" style="104" customWidth="1"/>
    <col min="21" max="21" width="35.7109375" style="1" customWidth="1"/>
    <col min="22" max="22" width="24.28515625" style="1" customWidth="1"/>
    <col min="23" max="23" width="10" style="1" customWidth="1"/>
    <col min="24" max="24" width="24.28515625" style="1" customWidth="1"/>
    <col min="25" max="26" width="14.7109375" style="1" customWidth="1"/>
    <col min="27" max="260" width="10.7109375" style="1"/>
    <col min="261" max="261" width="26.28515625" style="1" customWidth="1"/>
    <col min="262" max="262" width="26.7109375" style="1" customWidth="1"/>
    <col min="263" max="263" width="30.28515625" style="1" customWidth="1"/>
    <col min="264" max="274" width="7.28515625" style="1" customWidth="1"/>
    <col min="275" max="276" width="11.28515625" style="1" customWidth="1"/>
    <col min="277" max="277" width="15.42578125" style="1" customWidth="1"/>
    <col min="278" max="278" width="9.7109375" style="1" customWidth="1"/>
    <col min="279" max="279" width="10" style="1" customWidth="1"/>
    <col min="280" max="280" width="24.28515625" style="1" customWidth="1"/>
    <col min="281" max="282" width="14.7109375" style="1" customWidth="1"/>
    <col min="283" max="516" width="10.7109375" style="1"/>
    <col min="517" max="517" width="26.28515625" style="1" customWidth="1"/>
    <col min="518" max="518" width="26.7109375" style="1" customWidth="1"/>
    <col min="519" max="519" width="30.28515625" style="1" customWidth="1"/>
    <col min="520" max="530" width="7.28515625" style="1" customWidth="1"/>
    <col min="531" max="532" width="11.28515625" style="1" customWidth="1"/>
    <col min="533" max="533" width="15.42578125" style="1" customWidth="1"/>
    <col min="534" max="534" width="9.7109375" style="1" customWidth="1"/>
    <col min="535" max="535" width="10" style="1" customWidth="1"/>
    <col min="536" max="536" width="24.28515625" style="1" customWidth="1"/>
    <col min="537" max="538" width="14.7109375" style="1" customWidth="1"/>
    <col min="539" max="772" width="10.7109375" style="1"/>
    <col min="773" max="773" width="26.28515625" style="1" customWidth="1"/>
    <col min="774" max="774" width="26.7109375" style="1" customWidth="1"/>
    <col min="775" max="775" width="30.28515625" style="1" customWidth="1"/>
    <col min="776" max="786" width="7.28515625" style="1" customWidth="1"/>
    <col min="787" max="788" width="11.28515625" style="1" customWidth="1"/>
    <col min="789" max="789" width="15.42578125" style="1" customWidth="1"/>
    <col min="790" max="790" width="9.7109375" style="1" customWidth="1"/>
    <col min="791" max="791" width="10" style="1" customWidth="1"/>
    <col min="792" max="792" width="24.28515625" style="1" customWidth="1"/>
    <col min="793" max="794" width="14.7109375" style="1" customWidth="1"/>
    <col min="795" max="1028" width="10.7109375" style="1"/>
    <col min="1029" max="1029" width="26.28515625" style="1" customWidth="1"/>
    <col min="1030" max="1030" width="26.7109375" style="1" customWidth="1"/>
    <col min="1031" max="1031" width="30.28515625" style="1" customWidth="1"/>
    <col min="1032" max="1042" width="7.28515625" style="1" customWidth="1"/>
    <col min="1043" max="1044" width="11.28515625" style="1" customWidth="1"/>
    <col min="1045" max="1045" width="15.42578125" style="1" customWidth="1"/>
    <col min="1046" max="1046" width="9.7109375" style="1" customWidth="1"/>
    <col min="1047" max="1047" width="10" style="1" customWidth="1"/>
    <col min="1048" max="1048" width="24.28515625" style="1" customWidth="1"/>
    <col min="1049" max="1050" width="14.7109375" style="1" customWidth="1"/>
    <col min="1051" max="1284" width="10.7109375" style="1"/>
    <col min="1285" max="1285" width="26.28515625" style="1" customWidth="1"/>
    <col min="1286" max="1286" width="26.7109375" style="1" customWidth="1"/>
    <col min="1287" max="1287" width="30.28515625" style="1" customWidth="1"/>
    <col min="1288" max="1298" width="7.28515625" style="1" customWidth="1"/>
    <col min="1299" max="1300" width="11.28515625" style="1" customWidth="1"/>
    <col min="1301" max="1301" width="15.42578125" style="1" customWidth="1"/>
    <col min="1302" max="1302" width="9.7109375" style="1" customWidth="1"/>
    <col min="1303" max="1303" width="10" style="1" customWidth="1"/>
    <col min="1304" max="1304" width="24.28515625" style="1" customWidth="1"/>
    <col min="1305" max="1306" width="14.7109375" style="1" customWidth="1"/>
    <col min="1307" max="1540" width="10.7109375" style="1"/>
    <col min="1541" max="1541" width="26.28515625" style="1" customWidth="1"/>
    <col min="1542" max="1542" width="26.7109375" style="1" customWidth="1"/>
    <col min="1543" max="1543" width="30.28515625" style="1" customWidth="1"/>
    <col min="1544" max="1554" width="7.28515625" style="1" customWidth="1"/>
    <col min="1555" max="1556" width="11.28515625" style="1" customWidth="1"/>
    <col min="1557" max="1557" width="15.42578125" style="1" customWidth="1"/>
    <col min="1558" max="1558" width="9.7109375" style="1" customWidth="1"/>
    <col min="1559" max="1559" width="10" style="1" customWidth="1"/>
    <col min="1560" max="1560" width="24.28515625" style="1" customWidth="1"/>
    <col min="1561" max="1562" width="14.7109375" style="1" customWidth="1"/>
    <col min="1563" max="1796" width="10.7109375" style="1"/>
    <col min="1797" max="1797" width="26.28515625" style="1" customWidth="1"/>
    <col min="1798" max="1798" width="26.7109375" style="1" customWidth="1"/>
    <col min="1799" max="1799" width="30.28515625" style="1" customWidth="1"/>
    <col min="1800" max="1810" width="7.28515625" style="1" customWidth="1"/>
    <col min="1811" max="1812" width="11.28515625" style="1" customWidth="1"/>
    <col min="1813" max="1813" width="15.42578125" style="1" customWidth="1"/>
    <col min="1814" max="1814" width="9.7109375" style="1" customWidth="1"/>
    <col min="1815" max="1815" width="10" style="1" customWidth="1"/>
    <col min="1816" max="1816" width="24.28515625" style="1" customWidth="1"/>
    <col min="1817" max="1818" width="14.7109375" style="1" customWidth="1"/>
    <col min="1819" max="2052" width="10.7109375" style="1"/>
    <col min="2053" max="2053" width="26.28515625" style="1" customWidth="1"/>
    <col min="2054" max="2054" width="26.7109375" style="1" customWidth="1"/>
    <col min="2055" max="2055" width="30.28515625" style="1" customWidth="1"/>
    <col min="2056" max="2066" width="7.28515625" style="1" customWidth="1"/>
    <col min="2067" max="2068" width="11.28515625" style="1" customWidth="1"/>
    <col min="2069" max="2069" width="15.42578125" style="1" customWidth="1"/>
    <col min="2070" max="2070" width="9.7109375" style="1" customWidth="1"/>
    <col min="2071" max="2071" width="10" style="1" customWidth="1"/>
    <col min="2072" max="2072" width="24.28515625" style="1" customWidth="1"/>
    <col min="2073" max="2074" width="14.7109375" style="1" customWidth="1"/>
    <col min="2075" max="2308" width="10.7109375" style="1"/>
    <col min="2309" max="2309" width="26.28515625" style="1" customWidth="1"/>
    <col min="2310" max="2310" width="26.7109375" style="1" customWidth="1"/>
    <col min="2311" max="2311" width="30.28515625" style="1" customWidth="1"/>
    <col min="2312" max="2322" width="7.28515625" style="1" customWidth="1"/>
    <col min="2323" max="2324" width="11.28515625" style="1" customWidth="1"/>
    <col min="2325" max="2325" width="15.42578125" style="1" customWidth="1"/>
    <col min="2326" max="2326" width="9.7109375" style="1" customWidth="1"/>
    <col min="2327" max="2327" width="10" style="1" customWidth="1"/>
    <col min="2328" max="2328" width="24.28515625" style="1" customWidth="1"/>
    <col min="2329" max="2330" width="14.7109375" style="1" customWidth="1"/>
    <col min="2331" max="2564" width="10.7109375" style="1"/>
    <col min="2565" max="2565" width="26.28515625" style="1" customWidth="1"/>
    <col min="2566" max="2566" width="26.7109375" style="1" customWidth="1"/>
    <col min="2567" max="2567" width="30.28515625" style="1" customWidth="1"/>
    <col min="2568" max="2578" width="7.28515625" style="1" customWidth="1"/>
    <col min="2579" max="2580" width="11.28515625" style="1" customWidth="1"/>
    <col min="2581" max="2581" width="15.42578125" style="1" customWidth="1"/>
    <col min="2582" max="2582" width="9.7109375" style="1" customWidth="1"/>
    <col min="2583" max="2583" width="10" style="1" customWidth="1"/>
    <col min="2584" max="2584" width="24.28515625" style="1" customWidth="1"/>
    <col min="2585" max="2586" width="14.7109375" style="1" customWidth="1"/>
    <col min="2587" max="2820" width="10.7109375" style="1"/>
    <col min="2821" max="2821" width="26.28515625" style="1" customWidth="1"/>
    <col min="2822" max="2822" width="26.7109375" style="1" customWidth="1"/>
    <col min="2823" max="2823" width="30.28515625" style="1" customWidth="1"/>
    <col min="2824" max="2834" width="7.28515625" style="1" customWidth="1"/>
    <col min="2835" max="2836" width="11.28515625" style="1" customWidth="1"/>
    <col min="2837" max="2837" width="15.42578125" style="1" customWidth="1"/>
    <col min="2838" max="2838" width="9.7109375" style="1" customWidth="1"/>
    <col min="2839" max="2839" width="10" style="1" customWidth="1"/>
    <col min="2840" max="2840" width="24.28515625" style="1" customWidth="1"/>
    <col min="2841" max="2842" width="14.7109375" style="1" customWidth="1"/>
    <col min="2843" max="3076" width="10.7109375" style="1"/>
    <col min="3077" max="3077" width="26.28515625" style="1" customWidth="1"/>
    <col min="3078" max="3078" width="26.7109375" style="1" customWidth="1"/>
    <col min="3079" max="3079" width="30.28515625" style="1" customWidth="1"/>
    <col min="3080" max="3090" width="7.28515625" style="1" customWidth="1"/>
    <col min="3091" max="3092" width="11.28515625" style="1" customWidth="1"/>
    <col min="3093" max="3093" width="15.42578125" style="1" customWidth="1"/>
    <col min="3094" max="3094" width="9.7109375" style="1" customWidth="1"/>
    <col min="3095" max="3095" width="10" style="1" customWidth="1"/>
    <col min="3096" max="3096" width="24.28515625" style="1" customWidth="1"/>
    <col min="3097" max="3098" width="14.7109375" style="1" customWidth="1"/>
    <col min="3099" max="3332" width="10.7109375" style="1"/>
    <col min="3333" max="3333" width="26.28515625" style="1" customWidth="1"/>
    <col min="3334" max="3334" width="26.7109375" style="1" customWidth="1"/>
    <col min="3335" max="3335" width="30.28515625" style="1" customWidth="1"/>
    <col min="3336" max="3346" width="7.28515625" style="1" customWidth="1"/>
    <col min="3347" max="3348" width="11.28515625" style="1" customWidth="1"/>
    <col min="3349" max="3349" width="15.42578125" style="1" customWidth="1"/>
    <col min="3350" max="3350" width="9.7109375" style="1" customWidth="1"/>
    <col min="3351" max="3351" width="10" style="1" customWidth="1"/>
    <col min="3352" max="3352" width="24.28515625" style="1" customWidth="1"/>
    <col min="3353" max="3354" width="14.7109375" style="1" customWidth="1"/>
    <col min="3355" max="3588" width="10.7109375" style="1"/>
    <col min="3589" max="3589" width="26.28515625" style="1" customWidth="1"/>
    <col min="3590" max="3590" width="26.7109375" style="1" customWidth="1"/>
    <col min="3591" max="3591" width="30.28515625" style="1" customWidth="1"/>
    <col min="3592" max="3602" width="7.28515625" style="1" customWidth="1"/>
    <col min="3603" max="3604" width="11.28515625" style="1" customWidth="1"/>
    <col min="3605" max="3605" width="15.42578125" style="1" customWidth="1"/>
    <col min="3606" max="3606" width="9.7109375" style="1" customWidth="1"/>
    <col min="3607" max="3607" width="10" style="1" customWidth="1"/>
    <col min="3608" max="3608" width="24.28515625" style="1" customWidth="1"/>
    <col min="3609" max="3610" width="14.7109375" style="1" customWidth="1"/>
    <col min="3611" max="3844" width="10.7109375" style="1"/>
    <col min="3845" max="3845" width="26.28515625" style="1" customWidth="1"/>
    <col min="3846" max="3846" width="26.7109375" style="1" customWidth="1"/>
    <col min="3847" max="3847" width="30.28515625" style="1" customWidth="1"/>
    <col min="3848" max="3858" width="7.28515625" style="1" customWidth="1"/>
    <col min="3859" max="3860" width="11.28515625" style="1" customWidth="1"/>
    <col min="3861" max="3861" width="15.42578125" style="1" customWidth="1"/>
    <col min="3862" max="3862" width="9.7109375" style="1" customWidth="1"/>
    <col min="3863" max="3863" width="10" style="1" customWidth="1"/>
    <col min="3864" max="3864" width="24.28515625" style="1" customWidth="1"/>
    <col min="3865" max="3866" width="14.7109375" style="1" customWidth="1"/>
    <col min="3867" max="4100" width="10.7109375" style="1"/>
    <col min="4101" max="4101" width="26.28515625" style="1" customWidth="1"/>
    <col min="4102" max="4102" width="26.7109375" style="1" customWidth="1"/>
    <col min="4103" max="4103" width="30.28515625" style="1" customWidth="1"/>
    <col min="4104" max="4114" width="7.28515625" style="1" customWidth="1"/>
    <col min="4115" max="4116" width="11.28515625" style="1" customWidth="1"/>
    <col min="4117" max="4117" width="15.42578125" style="1" customWidth="1"/>
    <col min="4118" max="4118" width="9.7109375" style="1" customWidth="1"/>
    <col min="4119" max="4119" width="10" style="1" customWidth="1"/>
    <col min="4120" max="4120" width="24.28515625" style="1" customWidth="1"/>
    <col min="4121" max="4122" width="14.7109375" style="1" customWidth="1"/>
    <col min="4123" max="4356" width="10.7109375" style="1"/>
    <col min="4357" max="4357" width="26.28515625" style="1" customWidth="1"/>
    <col min="4358" max="4358" width="26.7109375" style="1" customWidth="1"/>
    <col min="4359" max="4359" width="30.28515625" style="1" customWidth="1"/>
    <col min="4360" max="4370" width="7.28515625" style="1" customWidth="1"/>
    <col min="4371" max="4372" width="11.28515625" style="1" customWidth="1"/>
    <col min="4373" max="4373" width="15.42578125" style="1" customWidth="1"/>
    <col min="4374" max="4374" width="9.7109375" style="1" customWidth="1"/>
    <col min="4375" max="4375" width="10" style="1" customWidth="1"/>
    <col min="4376" max="4376" width="24.28515625" style="1" customWidth="1"/>
    <col min="4377" max="4378" width="14.7109375" style="1" customWidth="1"/>
    <col min="4379" max="4612" width="10.7109375" style="1"/>
    <col min="4613" max="4613" width="26.28515625" style="1" customWidth="1"/>
    <col min="4614" max="4614" width="26.7109375" style="1" customWidth="1"/>
    <col min="4615" max="4615" width="30.28515625" style="1" customWidth="1"/>
    <col min="4616" max="4626" width="7.28515625" style="1" customWidth="1"/>
    <col min="4627" max="4628" width="11.28515625" style="1" customWidth="1"/>
    <col min="4629" max="4629" width="15.42578125" style="1" customWidth="1"/>
    <col min="4630" max="4630" width="9.7109375" style="1" customWidth="1"/>
    <col min="4631" max="4631" width="10" style="1" customWidth="1"/>
    <col min="4632" max="4632" width="24.28515625" style="1" customWidth="1"/>
    <col min="4633" max="4634" width="14.7109375" style="1" customWidth="1"/>
    <col min="4635" max="4868" width="10.7109375" style="1"/>
    <col min="4869" max="4869" width="26.28515625" style="1" customWidth="1"/>
    <col min="4870" max="4870" width="26.7109375" style="1" customWidth="1"/>
    <col min="4871" max="4871" width="30.28515625" style="1" customWidth="1"/>
    <col min="4872" max="4882" width="7.28515625" style="1" customWidth="1"/>
    <col min="4883" max="4884" width="11.28515625" style="1" customWidth="1"/>
    <col min="4885" max="4885" width="15.42578125" style="1" customWidth="1"/>
    <col min="4886" max="4886" width="9.7109375" style="1" customWidth="1"/>
    <col min="4887" max="4887" width="10" style="1" customWidth="1"/>
    <col min="4888" max="4888" width="24.28515625" style="1" customWidth="1"/>
    <col min="4889" max="4890" width="14.7109375" style="1" customWidth="1"/>
    <col min="4891" max="5124" width="10.7109375" style="1"/>
    <col min="5125" max="5125" width="26.28515625" style="1" customWidth="1"/>
    <col min="5126" max="5126" width="26.7109375" style="1" customWidth="1"/>
    <col min="5127" max="5127" width="30.28515625" style="1" customWidth="1"/>
    <col min="5128" max="5138" width="7.28515625" style="1" customWidth="1"/>
    <col min="5139" max="5140" width="11.28515625" style="1" customWidth="1"/>
    <col min="5141" max="5141" width="15.42578125" style="1" customWidth="1"/>
    <col min="5142" max="5142" width="9.7109375" style="1" customWidth="1"/>
    <col min="5143" max="5143" width="10" style="1" customWidth="1"/>
    <col min="5144" max="5144" width="24.28515625" style="1" customWidth="1"/>
    <col min="5145" max="5146" width="14.7109375" style="1" customWidth="1"/>
    <col min="5147" max="5380" width="10.7109375" style="1"/>
    <col min="5381" max="5381" width="26.28515625" style="1" customWidth="1"/>
    <col min="5382" max="5382" width="26.7109375" style="1" customWidth="1"/>
    <col min="5383" max="5383" width="30.28515625" style="1" customWidth="1"/>
    <col min="5384" max="5394" width="7.28515625" style="1" customWidth="1"/>
    <col min="5395" max="5396" width="11.28515625" style="1" customWidth="1"/>
    <col min="5397" max="5397" width="15.42578125" style="1" customWidth="1"/>
    <col min="5398" max="5398" width="9.7109375" style="1" customWidth="1"/>
    <col min="5399" max="5399" width="10" style="1" customWidth="1"/>
    <col min="5400" max="5400" width="24.28515625" style="1" customWidth="1"/>
    <col min="5401" max="5402" width="14.7109375" style="1" customWidth="1"/>
    <col min="5403" max="5636" width="10.7109375" style="1"/>
    <col min="5637" max="5637" width="26.28515625" style="1" customWidth="1"/>
    <col min="5638" max="5638" width="26.7109375" style="1" customWidth="1"/>
    <col min="5639" max="5639" width="30.28515625" style="1" customWidth="1"/>
    <col min="5640" max="5650" width="7.28515625" style="1" customWidth="1"/>
    <col min="5651" max="5652" width="11.28515625" style="1" customWidth="1"/>
    <col min="5653" max="5653" width="15.42578125" style="1" customWidth="1"/>
    <col min="5654" max="5654" width="9.7109375" style="1" customWidth="1"/>
    <col min="5655" max="5655" width="10" style="1" customWidth="1"/>
    <col min="5656" max="5656" width="24.28515625" style="1" customWidth="1"/>
    <col min="5657" max="5658" width="14.7109375" style="1" customWidth="1"/>
    <col min="5659" max="5892" width="10.7109375" style="1"/>
    <col min="5893" max="5893" width="26.28515625" style="1" customWidth="1"/>
    <col min="5894" max="5894" width="26.7109375" style="1" customWidth="1"/>
    <col min="5895" max="5895" width="30.28515625" style="1" customWidth="1"/>
    <col min="5896" max="5906" width="7.28515625" style="1" customWidth="1"/>
    <col min="5907" max="5908" width="11.28515625" style="1" customWidth="1"/>
    <col min="5909" max="5909" width="15.42578125" style="1" customWidth="1"/>
    <col min="5910" max="5910" width="9.7109375" style="1" customWidth="1"/>
    <col min="5911" max="5911" width="10" style="1" customWidth="1"/>
    <col min="5912" max="5912" width="24.28515625" style="1" customWidth="1"/>
    <col min="5913" max="5914" width="14.7109375" style="1" customWidth="1"/>
    <col min="5915" max="6148" width="10.7109375" style="1"/>
    <col min="6149" max="6149" width="26.28515625" style="1" customWidth="1"/>
    <col min="6150" max="6150" width="26.7109375" style="1" customWidth="1"/>
    <col min="6151" max="6151" width="30.28515625" style="1" customWidth="1"/>
    <col min="6152" max="6162" width="7.28515625" style="1" customWidth="1"/>
    <col min="6163" max="6164" width="11.28515625" style="1" customWidth="1"/>
    <col min="6165" max="6165" width="15.42578125" style="1" customWidth="1"/>
    <col min="6166" max="6166" width="9.7109375" style="1" customWidth="1"/>
    <col min="6167" max="6167" width="10" style="1" customWidth="1"/>
    <col min="6168" max="6168" width="24.28515625" style="1" customWidth="1"/>
    <col min="6169" max="6170" width="14.7109375" style="1" customWidth="1"/>
    <col min="6171" max="6404" width="10.7109375" style="1"/>
    <col min="6405" max="6405" width="26.28515625" style="1" customWidth="1"/>
    <col min="6406" max="6406" width="26.7109375" style="1" customWidth="1"/>
    <col min="6407" max="6407" width="30.28515625" style="1" customWidth="1"/>
    <col min="6408" max="6418" width="7.28515625" style="1" customWidth="1"/>
    <col min="6419" max="6420" width="11.28515625" style="1" customWidth="1"/>
    <col min="6421" max="6421" width="15.42578125" style="1" customWidth="1"/>
    <col min="6422" max="6422" width="9.7109375" style="1" customWidth="1"/>
    <col min="6423" max="6423" width="10" style="1" customWidth="1"/>
    <col min="6424" max="6424" width="24.28515625" style="1" customWidth="1"/>
    <col min="6425" max="6426" width="14.7109375" style="1" customWidth="1"/>
    <col min="6427" max="6660" width="10.7109375" style="1"/>
    <col min="6661" max="6661" width="26.28515625" style="1" customWidth="1"/>
    <col min="6662" max="6662" width="26.7109375" style="1" customWidth="1"/>
    <col min="6663" max="6663" width="30.28515625" style="1" customWidth="1"/>
    <col min="6664" max="6674" width="7.28515625" style="1" customWidth="1"/>
    <col min="6675" max="6676" width="11.28515625" style="1" customWidth="1"/>
    <col min="6677" max="6677" width="15.42578125" style="1" customWidth="1"/>
    <col min="6678" max="6678" width="9.7109375" style="1" customWidth="1"/>
    <col min="6679" max="6679" width="10" style="1" customWidth="1"/>
    <col min="6680" max="6680" width="24.28515625" style="1" customWidth="1"/>
    <col min="6681" max="6682" width="14.7109375" style="1" customWidth="1"/>
    <col min="6683" max="6916" width="10.7109375" style="1"/>
    <col min="6917" max="6917" width="26.28515625" style="1" customWidth="1"/>
    <col min="6918" max="6918" width="26.7109375" style="1" customWidth="1"/>
    <col min="6919" max="6919" width="30.28515625" style="1" customWidth="1"/>
    <col min="6920" max="6930" width="7.28515625" style="1" customWidth="1"/>
    <col min="6931" max="6932" width="11.28515625" style="1" customWidth="1"/>
    <col min="6933" max="6933" width="15.42578125" style="1" customWidth="1"/>
    <col min="6934" max="6934" width="9.7109375" style="1" customWidth="1"/>
    <col min="6935" max="6935" width="10" style="1" customWidth="1"/>
    <col min="6936" max="6936" width="24.28515625" style="1" customWidth="1"/>
    <col min="6937" max="6938" width="14.7109375" style="1" customWidth="1"/>
    <col min="6939" max="7172" width="10.7109375" style="1"/>
    <col min="7173" max="7173" width="26.28515625" style="1" customWidth="1"/>
    <col min="7174" max="7174" width="26.7109375" style="1" customWidth="1"/>
    <col min="7175" max="7175" width="30.28515625" style="1" customWidth="1"/>
    <col min="7176" max="7186" width="7.28515625" style="1" customWidth="1"/>
    <col min="7187" max="7188" width="11.28515625" style="1" customWidth="1"/>
    <col min="7189" max="7189" width="15.42578125" style="1" customWidth="1"/>
    <col min="7190" max="7190" width="9.7109375" style="1" customWidth="1"/>
    <col min="7191" max="7191" width="10" style="1" customWidth="1"/>
    <col min="7192" max="7192" width="24.28515625" style="1" customWidth="1"/>
    <col min="7193" max="7194" width="14.7109375" style="1" customWidth="1"/>
    <col min="7195" max="7428" width="10.7109375" style="1"/>
    <col min="7429" max="7429" width="26.28515625" style="1" customWidth="1"/>
    <col min="7430" max="7430" width="26.7109375" style="1" customWidth="1"/>
    <col min="7431" max="7431" width="30.28515625" style="1" customWidth="1"/>
    <col min="7432" max="7442" width="7.28515625" style="1" customWidth="1"/>
    <col min="7443" max="7444" width="11.28515625" style="1" customWidth="1"/>
    <col min="7445" max="7445" width="15.42578125" style="1" customWidth="1"/>
    <col min="7446" max="7446" width="9.7109375" style="1" customWidth="1"/>
    <col min="7447" max="7447" width="10" style="1" customWidth="1"/>
    <col min="7448" max="7448" width="24.28515625" style="1" customWidth="1"/>
    <col min="7449" max="7450" width="14.7109375" style="1" customWidth="1"/>
    <col min="7451" max="7684" width="10.7109375" style="1"/>
    <col min="7685" max="7685" width="26.28515625" style="1" customWidth="1"/>
    <col min="7686" max="7686" width="26.7109375" style="1" customWidth="1"/>
    <col min="7687" max="7687" width="30.28515625" style="1" customWidth="1"/>
    <col min="7688" max="7698" width="7.28515625" style="1" customWidth="1"/>
    <col min="7699" max="7700" width="11.28515625" style="1" customWidth="1"/>
    <col min="7701" max="7701" width="15.42578125" style="1" customWidth="1"/>
    <col min="7702" max="7702" width="9.7109375" style="1" customWidth="1"/>
    <col min="7703" max="7703" width="10" style="1" customWidth="1"/>
    <col min="7704" max="7704" width="24.28515625" style="1" customWidth="1"/>
    <col min="7705" max="7706" width="14.7109375" style="1" customWidth="1"/>
    <col min="7707" max="7940" width="10.7109375" style="1"/>
    <col min="7941" max="7941" width="26.28515625" style="1" customWidth="1"/>
    <col min="7942" max="7942" width="26.7109375" style="1" customWidth="1"/>
    <col min="7943" max="7943" width="30.28515625" style="1" customWidth="1"/>
    <col min="7944" max="7954" width="7.28515625" style="1" customWidth="1"/>
    <col min="7955" max="7956" width="11.28515625" style="1" customWidth="1"/>
    <col min="7957" max="7957" width="15.42578125" style="1" customWidth="1"/>
    <col min="7958" max="7958" width="9.7109375" style="1" customWidth="1"/>
    <col min="7959" max="7959" width="10" style="1" customWidth="1"/>
    <col min="7960" max="7960" width="24.28515625" style="1" customWidth="1"/>
    <col min="7961" max="7962" width="14.7109375" style="1" customWidth="1"/>
    <col min="7963" max="8196" width="10.7109375" style="1"/>
    <col min="8197" max="8197" width="26.28515625" style="1" customWidth="1"/>
    <col min="8198" max="8198" width="26.7109375" style="1" customWidth="1"/>
    <col min="8199" max="8199" width="30.28515625" style="1" customWidth="1"/>
    <col min="8200" max="8210" width="7.28515625" style="1" customWidth="1"/>
    <col min="8211" max="8212" width="11.28515625" style="1" customWidth="1"/>
    <col min="8213" max="8213" width="15.42578125" style="1" customWidth="1"/>
    <col min="8214" max="8214" width="9.7109375" style="1" customWidth="1"/>
    <col min="8215" max="8215" width="10" style="1" customWidth="1"/>
    <col min="8216" max="8216" width="24.28515625" style="1" customWidth="1"/>
    <col min="8217" max="8218" width="14.7109375" style="1" customWidth="1"/>
    <col min="8219" max="8452" width="10.7109375" style="1"/>
    <col min="8453" max="8453" width="26.28515625" style="1" customWidth="1"/>
    <col min="8454" max="8454" width="26.7109375" style="1" customWidth="1"/>
    <col min="8455" max="8455" width="30.28515625" style="1" customWidth="1"/>
    <col min="8456" max="8466" width="7.28515625" style="1" customWidth="1"/>
    <col min="8467" max="8468" width="11.28515625" style="1" customWidth="1"/>
    <col min="8469" max="8469" width="15.42578125" style="1" customWidth="1"/>
    <col min="8470" max="8470" width="9.7109375" style="1" customWidth="1"/>
    <col min="8471" max="8471" width="10" style="1" customWidth="1"/>
    <col min="8472" max="8472" width="24.28515625" style="1" customWidth="1"/>
    <col min="8473" max="8474" width="14.7109375" style="1" customWidth="1"/>
    <col min="8475" max="8708" width="10.7109375" style="1"/>
    <col min="8709" max="8709" width="26.28515625" style="1" customWidth="1"/>
    <col min="8710" max="8710" width="26.7109375" style="1" customWidth="1"/>
    <col min="8711" max="8711" width="30.28515625" style="1" customWidth="1"/>
    <col min="8712" max="8722" width="7.28515625" style="1" customWidth="1"/>
    <col min="8723" max="8724" width="11.28515625" style="1" customWidth="1"/>
    <col min="8725" max="8725" width="15.42578125" style="1" customWidth="1"/>
    <col min="8726" max="8726" width="9.7109375" style="1" customWidth="1"/>
    <col min="8727" max="8727" width="10" style="1" customWidth="1"/>
    <col min="8728" max="8728" width="24.28515625" style="1" customWidth="1"/>
    <col min="8729" max="8730" width="14.7109375" style="1" customWidth="1"/>
    <col min="8731" max="8964" width="10.7109375" style="1"/>
    <col min="8965" max="8965" width="26.28515625" style="1" customWidth="1"/>
    <col min="8966" max="8966" width="26.7109375" style="1" customWidth="1"/>
    <col min="8967" max="8967" width="30.28515625" style="1" customWidth="1"/>
    <col min="8968" max="8978" width="7.28515625" style="1" customWidth="1"/>
    <col min="8979" max="8980" width="11.28515625" style="1" customWidth="1"/>
    <col min="8981" max="8981" width="15.42578125" style="1" customWidth="1"/>
    <col min="8982" max="8982" width="9.7109375" style="1" customWidth="1"/>
    <col min="8983" max="8983" width="10" style="1" customWidth="1"/>
    <col min="8984" max="8984" width="24.28515625" style="1" customWidth="1"/>
    <col min="8985" max="8986" width="14.7109375" style="1" customWidth="1"/>
    <col min="8987" max="9220" width="10.7109375" style="1"/>
    <col min="9221" max="9221" width="26.28515625" style="1" customWidth="1"/>
    <col min="9222" max="9222" width="26.7109375" style="1" customWidth="1"/>
    <col min="9223" max="9223" width="30.28515625" style="1" customWidth="1"/>
    <col min="9224" max="9234" width="7.28515625" style="1" customWidth="1"/>
    <col min="9235" max="9236" width="11.28515625" style="1" customWidth="1"/>
    <col min="9237" max="9237" width="15.42578125" style="1" customWidth="1"/>
    <col min="9238" max="9238" width="9.7109375" style="1" customWidth="1"/>
    <col min="9239" max="9239" width="10" style="1" customWidth="1"/>
    <col min="9240" max="9240" width="24.28515625" style="1" customWidth="1"/>
    <col min="9241" max="9242" width="14.7109375" style="1" customWidth="1"/>
    <col min="9243" max="9476" width="10.7109375" style="1"/>
    <col min="9477" max="9477" width="26.28515625" style="1" customWidth="1"/>
    <col min="9478" max="9478" width="26.7109375" style="1" customWidth="1"/>
    <col min="9479" max="9479" width="30.28515625" style="1" customWidth="1"/>
    <col min="9480" max="9490" width="7.28515625" style="1" customWidth="1"/>
    <col min="9491" max="9492" width="11.28515625" style="1" customWidth="1"/>
    <col min="9493" max="9493" width="15.42578125" style="1" customWidth="1"/>
    <col min="9494" max="9494" width="9.7109375" style="1" customWidth="1"/>
    <col min="9495" max="9495" width="10" style="1" customWidth="1"/>
    <col min="9496" max="9496" width="24.28515625" style="1" customWidth="1"/>
    <col min="9497" max="9498" width="14.7109375" style="1" customWidth="1"/>
    <col min="9499" max="9732" width="10.7109375" style="1"/>
    <col min="9733" max="9733" width="26.28515625" style="1" customWidth="1"/>
    <col min="9734" max="9734" width="26.7109375" style="1" customWidth="1"/>
    <col min="9735" max="9735" width="30.28515625" style="1" customWidth="1"/>
    <col min="9736" max="9746" width="7.28515625" style="1" customWidth="1"/>
    <col min="9747" max="9748" width="11.28515625" style="1" customWidth="1"/>
    <col min="9749" max="9749" width="15.42578125" style="1" customWidth="1"/>
    <col min="9750" max="9750" width="9.7109375" style="1" customWidth="1"/>
    <col min="9751" max="9751" width="10" style="1" customWidth="1"/>
    <col min="9752" max="9752" width="24.28515625" style="1" customWidth="1"/>
    <col min="9753" max="9754" width="14.7109375" style="1" customWidth="1"/>
    <col min="9755" max="9988" width="10.7109375" style="1"/>
    <col min="9989" max="9989" width="26.28515625" style="1" customWidth="1"/>
    <col min="9990" max="9990" width="26.7109375" style="1" customWidth="1"/>
    <col min="9991" max="9991" width="30.28515625" style="1" customWidth="1"/>
    <col min="9992" max="10002" width="7.28515625" style="1" customWidth="1"/>
    <col min="10003" max="10004" width="11.28515625" style="1" customWidth="1"/>
    <col min="10005" max="10005" width="15.42578125" style="1" customWidth="1"/>
    <col min="10006" max="10006" width="9.7109375" style="1" customWidth="1"/>
    <col min="10007" max="10007" width="10" style="1" customWidth="1"/>
    <col min="10008" max="10008" width="24.28515625" style="1" customWidth="1"/>
    <col min="10009" max="10010" width="14.7109375" style="1" customWidth="1"/>
    <col min="10011" max="10244" width="10.7109375" style="1"/>
    <col min="10245" max="10245" width="26.28515625" style="1" customWidth="1"/>
    <col min="10246" max="10246" width="26.7109375" style="1" customWidth="1"/>
    <col min="10247" max="10247" width="30.28515625" style="1" customWidth="1"/>
    <col min="10248" max="10258" width="7.28515625" style="1" customWidth="1"/>
    <col min="10259" max="10260" width="11.28515625" style="1" customWidth="1"/>
    <col min="10261" max="10261" width="15.42578125" style="1" customWidth="1"/>
    <col min="10262" max="10262" width="9.7109375" style="1" customWidth="1"/>
    <col min="10263" max="10263" width="10" style="1" customWidth="1"/>
    <col min="10264" max="10264" width="24.28515625" style="1" customWidth="1"/>
    <col min="10265" max="10266" width="14.7109375" style="1" customWidth="1"/>
    <col min="10267" max="10500" width="10.7109375" style="1"/>
    <col min="10501" max="10501" width="26.28515625" style="1" customWidth="1"/>
    <col min="10502" max="10502" width="26.7109375" style="1" customWidth="1"/>
    <col min="10503" max="10503" width="30.28515625" style="1" customWidth="1"/>
    <col min="10504" max="10514" width="7.28515625" style="1" customWidth="1"/>
    <col min="10515" max="10516" width="11.28515625" style="1" customWidth="1"/>
    <col min="10517" max="10517" width="15.42578125" style="1" customWidth="1"/>
    <col min="10518" max="10518" width="9.7109375" style="1" customWidth="1"/>
    <col min="10519" max="10519" width="10" style="1" customWidth="1"/>
    <col min="10520" max="10520" width="24.28515625" style="1" customWidth="1"/>
    <col min="10521" max="10522" width="14.7109375" style="1" customWidth="1"/>
    <col min="10523" max="10756" width="10.7109375" style="1"/>
    <col min="10757" max="10757" width="26.28515625" style="1" customWidth="1"/>
    <col min="10758" max="10758" width="26.7109375" style="1" customWidth="1"/>
    <col min="10759" max="10759" width="30.28515625" style="1" customWidth="1"/>
    <col min="10760" max="10770" width="7.28515625" style="1" customWidth="1"/>
    <col min="10771" max="10772" width="11.28515625" style="1" customWidth="1"/>
    <col min="10773" max="10773" width="15.42578125" style="1" customWidth="1"/>
    <col min="10774" max="10774" width="9.7109375" style="1" customWidth="1"/>
    <col min="10775" max="10775" width="10" style="1" customWidth="1"/>
    <col min="10776" max="10776" width="24.28515625" style="1" customWidth="1"/>
    <col min="10777" max="10778" width="14.7109375" style="1" customWidth="1"/>
    <col min="10779" max="11012" width="10.7109375" style="1"/>
    <col min="11013" max="11013" width="26.28515625" style="1" customWidth="1"/>
    <col min="11014" max="11014" width="26.7109375" style="1" customWidth="1"/>
    <col min="11015" max="11015" width="30.28515625" style="1" customWidth="1"/>
    <col min="11016" max="11026" width="7.28515625" style="1" customWidth="1"/>
    <col min="11027" max="11028" width="11.28515625" style="1" customWidth="1"/>
    <col min="11029" max="11029" width="15.42578125" style="1" customWidth="1"/>
    <col min="11030" max="11030" width="9.7109375" style="1" customWidth="1"/>
    <col min="11031" max="11031" width="10" style="1" customWidth="1"/>
    <col min="11032" max="11032" width="24.28515625" style="1" customWidth="1"/>
    <col min="11033" max="11034" width="14.7109375" style="1" customWidth="1"/>
    <col min="11035" max="11268" width="10.7109375" style="1"/>
    <col min="11269" max="11269" width="26.28515625" style="1" customWidth="1"/>
    <col min="11270" max="11270" width="26.7109375" style="1" customWidth="1"/>
    <col min="11271" max="11271" width="30.28515625" style="1" customWidth="1"/>
    <col min="11272" max="11282" width="7.28515625" style="1" customWidth="1"/>
    <col min="11283" max="11284" width="11.28515625" style="1" customWidth="1"/>
    <col min="11285" max="11285" width="15.42578125" style="1" customWidth="1"/>
    <col min="11286" max="11286" width="9.7109375" style="1" customWidth="1"/>
    <col min="11287" max="11287" width="10" style="1" customWidth="1"/>
    <col min="11288" max="11288" width="24.28515625" style="1" customWidth="1"/>
    <col min="11289" max="11290" width="14.7109375" style="1" customWidth="1"/>
    <col min="11291" max="11524" width="10.7109375" style="1"/>
    <col min="11525" max="11525" width="26.28515625" style="1" customWidth="1"/>
    <col min="11526" max="11526" width="26.7109375" style="1" customWidth="1"/>
    <col min="11527" max="11527" width="30.28515625" style="1" customWidth="1"/>
    <col min="11528" max="11538" width="7.28515625" style="1" customWidth="1"/>
    <col min="11539" max="11540" width="11.28515625" style="1" customWidth="1"/>
    <col min="11541" max="11541" width="15.42578125" style="1" customWidth="1"/>
    <col min="11542" max="11542" width="9.7109375" style="1" customWidth="1"/>
    <col min="11543" max="11543" width="10" style="1" customWidth="1"/>
    <col min="11544" max="11544" width="24.28515625" style="1" customWidth="1"/>
    <col min="11545" max="11546" width="14.7109375" style="1" customWidth="1"/>
    <col min="11547" max="11780" width="10.7109375" style="1"/>
    <col min="11781" max="11781" width="26.28515625" style="1" customWidth="1"/>
    <col min="11782" max="11782" width="26.7109375" style="1" customWidth="1"/>
    <col min="11783" max="11783" width="30.28515625" style="1" customWidth="1"/>
    <col min="11784" max="11794" width="7.28515625" style="1" customWidth="1"/>
    <col min="11795" max="11796" width="11.28515625" style="1" customWidth="1"/>
    <col min="11797" max="11797" width="15.42578125" style="1" customWidth="1"/>
    <col min="11798" max="11798" width="9.7109375" style="1" customWidth="1"/>
    <col min="11799" max="11799" width="10" style="1" customWidth="1"/>
    <col min="11800" max="11800" width="24.28515625" style="1" customWidth="1"/>
    <col min="11801" max="11802" width="14.7109375" style="1" customWidth="1"/>
    <col min="11803" max="12036" width="10.7109375" style="1"/>
    <col min="12037" max="12037" width="26.28515625" style="1" customWidth="1"/>
    <col min="12038" max="12038" width="26.7109375" style="1" customWidth="1"/>
    <col min="12039" max="12039" width="30.28515625" style="1" customWidth="1"/>
    <col min="12040" max="12050" width="7.28515625" style="1" customWidth="1"/>
    <col min="12051" max="12052" width="11.28515625" style="1" customWidth="1"/>
    <col min="12053" max="12053" width="15.42578125" style="1" customWidth="1"/>
    <col min="12054" max="12054" width="9.7109375" style="1" customWidth="1"/>
    <col min="12055" max="12055" width="10" style="1" customWidth="1"/>
    <col min="12056" max="12056" width="24.28515625" style="1" customWidth="1"/>
    <col min="12057" max="12058" width="14.7109375" style="1" customWidth="1"/>
    <col min="12059" max="12292" width="10.7109375" style="1"/>
    <col min="12293" max="12293" width="26.28515625" style="1" customWidth="1"/>
    <col min="12294" max="12294" width="26.7109375" style="1" customWidth="1"/>
    <col min="12295" max="12295" width="30.28515625" style="1" customWidth="1"/>
    <col min="12296" max="12306" width="7.28515625" style="1" customWidth="1"/>
    <col min="12307" max="12308" width="11.28515625" style="1" customWidth="1"/>
    <col min="12309" max="12309" width="15.42578125" style="1" customWidth="1"/>
    <col min="12310" max="12310" width="9.7109375" style="1" customWidth="1"/>
    <col min="12311" max="12311" width="10" style="1" customWidth="1"/>
    <col min="12312" max="12312" width="24.28515625" style="1" customWidth="1"/>
    <col min="12313" max="12314" width="14.7109375" style="1" customWidth="1"/>
    <col min="12315" max="12548" width="10.7109375" style="1"/>
    <col min="12549" max="12549" width="26.28515625" style="1" customWidth="1"/>
    <col min="12550" max="12550" width="26.7109375" style="1" customWidth="1"/>
    <col min="12551" max="12551" width="30.28515625" style="1" customWidth="1"/>
    <col min="12552" max="12562" width="7.28515625" style="1" customWidth="1"/>
    <col min="12563" max="12564" width="11.28515625" style="1" customWidth="1"/>
    <col min="12565" max="12565" width="15.42578125" style="1" customWidth="1"/>
    <col min="12566" max="12566" width="9.7109375" style="1" customWidth="1"/>
    <col min="12567" max="12567" width="10" style="1" customWidth="1"/>
    <col min="12568" max="12568" width="24.28515625" style="1" customWidth="1"/>
    <col min="12569" max="12570" width="14.7109375" style="1" customWidth="1"/>
    <col min="12571" max="12804" width="10.7109375" style="1"/>
    <col min="12805" max="12805" width="26.28515625" style="1" customWidth="1"/>
    <col min="12806" max="12806" width="26.7109375" style="1" customWidth="1"/>
    <col min="12807" max="12807" width="30.28515625" style="1" customWidth="1"/>
    <col min="12808" max="12818" width="7.28515625" style="1" customWidth="1"/>
    <col min="12819" max="12820" width="11.28515625" style="1" customWidth="1"/>
    <col min="12821" max="12821" width="15.42578125" style="1" customWidth="1"/>
    <col min="12822" max="12822" width="9.7109375" style="1" customWidth="1"/>
    <col min="12823" max="12823" width="10" style="1" customWidth="1"/>
    <col min="12824" max="12824" width="24.28515625" style="1" customWidth="1"/>
    <col min="12825" max="12826" width="14.7109375" style="1" customWidth="1"/>
    <col min="12827" max="13060" width="10.7109375" style="1"/>
    <col min="13061" max="13061" width="26.28515625" style="1" customWidth="1"/>
    <col min="13062" max="13062" width="26.7109375" style="1" customWidth="1"/>
    <col min="13063" max="13063" width="30.28515625" style="1" customWidth="1"/>
    <col min="13064" max="13074" width="7.28515625" style="1" customWidth="1"/>
    <col min="13075" max="13076" width="11.28515625" style="1" customWidth="1"/>
    <col min="13077" max="13077" width="15.42578125" style="1" customWidth="1"/>
    <col min="13078" max="13078" width="9.7109375" style="1" customWidth="1"/>
    <col min="13079" max="13079" width="10" style="1" customWidth="1"/>
    <col min="13080" max="13080" width="24.28515625" style="1" customWidth="1"/>
    <col min="13081" max="13082" width="14.7109375" style="1" customWidth="1"/>
    <col min="13083" max="13316" width="10.7109375" style="1"/>
    <col min="13317" max="13317" width="26.28515625" style="1" customWidth="1"/>
    <col min="13318" max="13318" width="26.7109375" style="1" customWidth="1"/>
    <col min="13319" max="13319" width="30.28515625" style="1" customWidth="1"/>
    <col min="13320" max="13330" width="7.28515625" style="1" customWidth="1"/>
    <col min="13331" max="13332" width="11.28515625" style="1" customWidth="1"/>
    <col min="13333" max="13333" width="15.42578125" style="1" customWidth="1"/>
    <col min="13334" max="13334" width="9.7109375" style="1" customWidth="1"/>
    <col min="13335" max="13335" width="10" style="1" customWidth="1"/>
    <col min="13336" max="13336" width="24.28515625" style="1" customWidth="1"/>
    <col min="13337" max="13338" width="14.7109375" style="1" customWidth="1"/>
    <col min="13339" max="13572" width="10.7109375" style="1"/>
    <col min="13573" max="13573" width="26.28515625" style="1" customWidth="1"/>
    <col min="13574" max="13574" width="26.7109375" style="1" customWidth="1"/>
    <col min="13575" max="13575" width="30.28515625" style="1" customWidth="1"/>
    <col min="13576" max="13586" width="7.28515625" style="1" customWidth="1"/>
    <col min="13587" max="13588" width="11.28515625" style="1" customWidth="1"/>
    <col min="13589" max="13589" width="15.42578125" style="1" customWidth="1"/>
    <col min="13590" max="13590" width="9.7109375" style="1" customWidth="1"/>
    <col min="13591" max="13591" width="10" style="1" customWidth="1"/>
    <col min="13592" max="13592" width="24.28515625" style="1" customWidth="1"/>
    <col min="13593" max="13594" width="14.7109375" style="1" customWidth="1"/>
    <col min="13595" max="13828" width="10.7109375" style="1"/>
    <col min="13829" max="13829" width="26.28515625" style="1" customWidth="1"/>
    <col min="13830" max="13830" width="26.7109375" style="1" customWidth="1"/>
    <col min="13831" max="13831" width="30.28515625" style="1" customWidth="1"/>
    <col min="13832" max="13842" width="7.28515625" style="1" customWidth="1"/>
    <col min="13843" max="13844" width="11.28515625" style="1" customWidth="1"/>
    <col min="13845" max="13845" width="15.42578125" style="1" customWidth="1"/>
    <col min="13846" max="13846" width="9.7109375" style="1" customWidth="1"/>
    <col min="13847" max="13847" width="10" style="1" customWidth="1"/>
    <col min="13848" max="13848" width="24.28515625" style="1" customWidth="1"/>
    <col min="13849" max="13850" width="14.7109375" style="1" customWidth="1"/>
    <col min="13851" max="14084" width="10.7109375" style="1"/>
    <col min="14085" max="14085" width="26.28515625" style="1" customWidth="1"/>
    <col min="14086" max="14086" width="26.7109375" style="1" customWidth="1"/>
    <col min="14087" max="14087" width="30.28515625" style="1" customWidth="1"/>
    <col min="14088" max="14098" width="7.28515625" style="1" customWidth="1"/>
    <col min="14099" max="14100" width="11.28515625" style="1" customWidth="1"/>
    <col min="14101" max="14101" width="15.42578125" style="1" customWidth="1"/>
    <col min="14102" max="14102" width="9.7109375" style="1" customWidth="1"/>
    <col min="14103" max="14103" width="10" style="1" customWidth="1"/>
    <col min="14104" max="14104" width="24.28515625" style="1" customWidth="1"/>
    <col min="14105" max="14106" width="14.7109375" style="1" customWidth="1"/>
    <col min="14107" max="14340" width="10.7109375" style="1"/>
    <col min="14341" max="14341" width="26.28515625" style="1" customWidth="1"/>
    <col min="14342" max="14342" width="26.7109375" style="1" customWidth="1"/>
    <col min="14343" max="14343" width="30.28515625" style="1" customWidth="1"/>
    <col min="14344" max="14354" width="7.28515625" style="1" customWidth="1"/>
    <col min="14355" max="14356" width="11.28515625" style="1" customWidth="1"/>
    <col min="14357" max="14357" width="15.42578125" style="1" customWidth="1"/>
    <col min="14358" max="14358" width="9.7109375" style="1" customWidth="1"/>
    <col min="14359" max="14359" width="10" style="1" customWidth="1"/>
    <col min="14360" max="14360" width="24.28515625" style="1" customWidth="1"/>
    <col min="14361" max="14362" width="14.7109375" style="1" customWidth="1"/>
    <col min="14363" max="14596" width="10.7109375" style="1"/>
    <col min="14597" max="14597" width="26.28515625" style="1" customWidth="1"/>
    <col min="14598" max="14598" width="26.7109375" style="1" customWidth="1"/>
    <col min="14599" max="14599" width="30.28515625" style="1" customWidth="1"/>
    <col min="14600" max="14610" width="7.28515625" style="1" customWidth="1"/>
    <col min="14611" max="14612" width="11.28515625" style="1" customWidth="1"/>
    <col min="14613" max="14613" width="15.42578125" style="1" customWidth="1"/>
    <col min="14614" max="14614" width="9.7109375" style="1" customWidth="1"/>
    <col min="14615" max="14615" width="10" style="1" customWidth="1"/>
    <col min="14616" max="14616" width="24.28515625" style="1" customWidth="1"/>
    <col min="14617" max="14618" width="14.7109375" style="1" customWidth="1"/>
    <col min="14619" max="14852" width="10.7109375" style="1"/>
    <col min="14853" max="14853" width="26.28515625" style="1" customWidth="1"/>
    <col min="14854" max="14854" width="26.7109375" style="1" customWidth="1"/>
    <col min="14855" max="14855" width="30.28515625" style="1" customWidth="1"/>
    <col min="14856" max="14866" width="7.28515625" style="1" customWidth="1"/>
    <col min="14867" max="14868" width="11.28515625" style="1" customWidth="1"/>
    <col min="14869" max="14869" width="15.42578125" style="1" customWidth="1"/>
    <col min="14870" max="14870" width="9.7109375" style="1" customWidth="1"/>
    <col min="14871" max="14871" width="10" style="1" customWidth="1"/>
    <col min="14872" max="14872" width="24.28515625" style="1" customWidth="1"/>
    <col min="14873" max="14874" width="14.7109375" style="1" customWidth="1"/>
    <col min="14875" max="15108" width="10.7109375" style="1"/>
    <col min="15109" max="15109" width="26.28515625" style="1" customWidth="1"/>
    <col min="15110" max="15110" width="26.7109375" style="1" customWidth="1"/>
    <col min="15111" max="15111" width="30.28515625" style="1" customWidth="1"/>
    <col min="15112" max="15122" width="7.28515625" style="1" customWidth="1"/>
    <col min="15123" max="15124" width="11.28515625" style="1" customWidth="1"/>
    <col min="15125" max="15125" width="15.42578125" style="1" customWidth="1"/>
    <col min="15126" max="15126" width="9.7109375" style="1" customWidth="1"/>
    <col min="15127" max="15127" width="10" style="1" customWidth="1"/>
    <col min="15128" max="15128" width="24.28515625" style="1" customWidth="1"/>
    <col min="15129" max="15130" width="14.7109375" style="1" customWidth="1"/>
    <col min="15131" max="15364" width="10.7109375" style="1"/>
    <col min="15365" max="15365" width="26.28515625" style="1" customWidth="1"/>
    <col min="15366" max="15366" width="26.7109375" style="1" customWidth="1"/>
    <col min="15367" max="15367" width="30.28515625" style="1" customWidth="1"/>
    <col min="15368" max="15378" width="7.28515625" style="1" customWidth="1"/>
    <col min="15379" max="15380" width="11.28515625" style="1" customWidth="1"/>
    <col min="15381" max="15381" width="15.42578125" style="1" customWidth="1"/>
    <col min="15382" max="15382" width="9.7109375" style="1" customWidth="1"/>
    <col min="15383" max="15383" width="10" style="1" customWidth="1"/>
    <col min="15384" max="15384" width="24.28515625" style="1" customWidth="1"/>
    <col min="15385" max="15386" width="14.7109375" style="1" customWidth="1"/>
    <col min="15387" max="15620" width="10.7109375" style="1"/>
    <col min="15621" max="15621" width="26.28515625" style="1" customWidth="1"/>
    <col min="15622" max="15622" width="26.7109375" style="1" customWidth="1"/>
    <col min="15623" max="15623" width="30.28515625" style="1" customWidth="1"/>
    <col min="15624" max="15634" width="7.28515625" style="1" customWidth="1"/>
    <col min="15635" max="15636" width="11.28515625" style="1" customWidth="1"/>
    <col min="15637" max="15637" width="15.42578125" style="1" customWidth="1"/>
    <col min="15638" max="15638" width="9.7109375" style="1" customWidth="1"/>
    <col min="15639" max="15639" width="10" style="1" customWidth="1"/>
    <col min="15640" max="15640" width="24.28515625" style="1" customWidth="1"/>
    <col min="15641" max="15642" width="14.7109375" style="1" customWidth="1"/>
    <col min="15643" max="15876" width="10.7109375" style="1"/>
    <col min="15877" max="15877" width="26.28515625" style="1" customWidth="1"/>
    <col min="15878" max="15878" width="26.7109375" style="1" customWidth="1"/>
    <col min="15879" max="15879" width="30.28515625" style="1" customWidth="1"/>
    <col min="15880" max="15890" width="7.28515625" style="1" customWidth="1"/>
    <col min="15891" max="15892" width="11.28515625" style="1" customWidth="1"/>
    <col min="15893" max="15893" width="15.42578125" style="1" customWidth="1"/>
    <col min="15894" max="15894" width="9.7109375" style="1" customWidth="1"/>
    <col min="15895" max="15895" width="10" style="1" customWidth="1"/>
    <col min="15896" max="15896" width="24.28515625" style="1" customWidth="1"/>
    <col min="15897" max="15898" width="14.7109375" style="1" customWidth="1"/>
    <col min="15899" max="16132" width="10.7109375" style="1"/>
    <col min="16133" max="16133" width="26.28515625" style="1" customWidth="1"/>
    <col min="16134" max="16134" width="26.7109375" style="1" customWidth="1"/>
    <col min="16135" max="16135" width="30.28515625" style="1" customWidth="1"/>
    <col min="16136" max="16146" width="7.28515625" style="1" customWidth="1"/>
    <col min="16147" max="16148" width="11.28515625" style="1" customWidth="1"/>
    <col min="16149" max="16149" width="15.42578125" style="1" customWidth="1"/>
    <col min="16150" max="16150" width="9.7109375" style="1" customWidth="1"/>
    <col min="16151" max="16151" width="10" style="1" customWidth="1"/>
    <col min="16152" max="16152" width="24.28515625" style="1" customWidth="1"/>
    <col min="16153" max="16154" width="14.7109375" style="1" customWidth="1"/>
    <col min="16155" max="16383" width="10.7109375" style="1"/>
    <col min="16384" max="16384" width="10.7109375" style="1" customWidth="1"/>
  </cols>
  <sheetData>
    <row r="1" spans="1:21" s="38" customFormat="1" ht="19.5" customHeight="1">
      <c r="A1" s="37"/>
      <c r="C1" s="39"/>
      <c r="O1" s="40"/>
      <c r="R1" s="141"/>
    </row>
    <row r="2" spans="1:21" s="38" customFormat="1" ht="19.5" customHeight="1">
      <c r="A2" s="37"/>
      <c r="B2" s="97"/>
      <c r="C2" s="41"/>
      <c r="D2" s="40"/>
      <c r="O2" s="42"/>
      <c r="R2" s="141"/>
    </row>
    <row r="3" spans="1:21" s="38" customFormat="1" ht="19.5" customHeight="1">
      <c r="A3" s="37"/>
      <c r="B3" s="40"/>
      <c r="C3" s="41"/>
      <c r="D3" s="97"/>
      <c r="O3" s="42"/>
      <c r="R3" s="141"/>
    </row>
    <row r="4" spans="1:21" s="38" customFormat="1" ht="19.5" customHeight="1">
      <c r="A4" s="37"/>
      <c r="B4" s="40"/>
      <c r="C4" s="41"/>
      <c r="D4" s="40"/>
      <c r="O4" s="42"/>
      <c r="R4" s="141"/>
    </row>
    <row r="5" spans="1:21" s="38" customFormat="1" ht="19.5" customHeight="1">
      <c r="A5" s="37"/>
      <c r="B5" s="40"/>
      <c r="C5" s="43"/>
      <c r="D5" s="40"/>
      <c r="E5" s="33"/>
      <c r="R5" s="141"/>
    </row>
    <row r="6" spans="1:21" s="38" customFormat="1" ht="19.5" customHeight="1">
      <c r="A6" s="37"/>
      <c r="B6" s="40"/>
      <c r="C6" s="41"/>
      <c r="D6" s="40"/>
      <c r="R6" s="141"/>
    </row>
    <row r="7" spans="1:21" s="38" customFormat="1" ht="19.5" customHeight="1">
      <c r="A7" s="37"/>
      <c r="B7" s="40"/>
      <c r="C7" s="41"/>
      <c r="D7" s="40"/>
      <c r="O7" s="41"/>
      <c r="R7" s="141"/>
    </row>
    <row r="8" spans="1:21" s="38" customFormat="1" ht="19.5" customHeight="1">
      <c r="A8" s="37"/>
      <c r="B8" s="44"/>
      <c r="C8" s="44"/>
      <c r="D8" s="44"/>
      <c r="E8" s="44"/>
      <c r="F8" s="44"/>
      <c r="G8" s="39"/>
      <c r="H8" s="39"/>
      <c r="R8" s="141"/>
    </row>
    <row r="9" spans="1:21" s="38" customFormat="1" ht="19.5" customHeight="1">
      <c r="A9" s="45"/>
      <c r="B9" s="44"/>
      <c r="C9" s="46"/>
      <c r="D9" s="35"/>
      <c r="E9" s="35"/>
      <c r="F9" s="44"/>
      <c r="R9" s="141"/>
    </row>
    <row r="10" spans="1:21" s="38" customFormat="1" ht="19.5" customHeight="1">
      <c r="A10" s="45"/>
      <c r="B10" s="44"/>
      <c r="C10" s="46"/>
      <c r="D10" s="35"/>
      <c r="E10" s="35"/>
      <c r="F10" s="44"/>
      <c r="R10" s="150"/>
      <c r="T10" s="99"/>
    </row>
    <row r="11" spans="1:21" s="38" customFormat="1" ht="19.5" customHeight="1">
      <c r="A11" s="45"/>
      <c r="B11" s="44"/>
      <c r="C11" s="46"/>
      <c r="D11" s="35"/>
      <c r="E11" s="35"/>
      <c r="F11" s="44"/>
      <c r="R11" s="150"/>
      <c r="T11" s="99"/>
    </row>
    <row r="12" spans="1:21" s="38" customFormat="1" ht="19.5" customHeight="1">
      <c r="A12" s="45"/>
      <c r="B12" s="44"/>
      <c r="C12" s="44"/>
      <c r="D12" s="36"/>
      <c r="E12" s="35"/>
      <c r="F12" s="44"/>
      <c r="R12" s="150"/>
      <c r="T12" s="99"/>
    </row>
    <row r="13" spans="1:21" s="49" customFormat="1" ht="19.5" customHeight="1" thickBot="1">
      <c r="A13" s="47"/>
      <c r="B13" s="44"/>
      <c r="C13" s="46"/>
      <c r="D13" s="48"/>
      <c r="E13" s="48"/>
      <c r="F13" s="48"/>
      <c r="Q13" s="39"/>
      <c r="R13" s="151"/>
      <c r="S13" s="39"/>
      <c r="T13" s="101"/>
    </row>
    <row r="14" spans="1:21" ht="22.5" customHeight="1">
      <c r="A14" s="395" t="s">
        <v>830</v>
      </c>
      <c r="B14" s="391"/>
      <c r="C14" s="391"/>
      <c r="D14" s="391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43"/>
      <c r="S14" s="127"/>
      <c r="T14" s="391"/>
      <c r="U14" s="392"/>
    </row>
    <row r="15" spans="1:21" s="50" customFormat="1" ht="11.25" customHeight="1">
      <c r="A15" s="338" t="s">
        <v>19</v>
      </c>
      <c r="B15" s="327" t="s">
        <v>91</v>
      </c>
      <c r="C15" s="327" t="s">
        <v>37</v>
      </c>
      <c r="D15" s="327" t="s">
        <v>38</v>
      </c>
      <c r="E15" s="327">
        <v>4</v>
      </c>
      <c r="F15" s="327" t="s">
        <v>16</v>
      </c>
      <c r="G15" s="327" t="s">
        <v>15</v>
      </c>
      <c r="H15" s="327" t="s">
        <v>14</v>
      </c>
      <c r="I15" s="327" t="s">
        <v>13</v>
      </c>
      <c r="J15" s="327" t="s">
        <v>12</v>
      </c>
      <c r="K15" s="327" t="s">
        <v>11</v>
      </c>
      <c r="L15" s="327" t="s">
        <v>10</v>
      </c>
      <c r="M15" s="327" t="s">
        <v>56</v>
      </c>
      <c r="N15" s="327" t="s">
        <v>8</v>
      </c>
      <c r="O15" s="327" t="s">
        <v>24</v>
      </c>
      <c r="P15" s="327" t="s">
        <v>7</v>
      </c>
      <c r="Q15" s="327" t="s">
        <v>995</v>
      </c>
      <c r="R15" s="362" t="s">
        <v>996</v>
      </c>
      <c r="S15" s="327" t="s">
        <v>7</v>
      </c>
      <c r="T15" s="327" t="s">
        <v>115</v>
      </c>
      <c r="U15" s="313" t="s">
        <v>116</v>
      </c>
    </row>
    <row r="16" spans="1:21" s="31" customFormat="1" ht="11.25" customHeight="1" thickBot="1">
      <c r="A16" s="396"/>
      <c r="B16" s="387"/>
      <c r="C16" s="393"/>
      <c r="D16" s="386"/>
      <c r="E16" s="386"/>
      <c r="F16" s="386"/>
      <c r="G16" s="386"/>
      <c r="H16" s="386"/>
      <c r="I16" s="386"/>
      <c r="J16" s="386"/>
      <c r="K16" s="386"/>
      <c r="L16" s="386"/>
      <c r="M16" s="386"/>
      <c r="N16" s="386"/>
      <c r="O16" s="386"/>
      <c r="P16" s="386"/>
      <c r="Q16" s="386"/>
      <c r="R16" s="363"/>
      <c r="S16" s="386"/>
      <c r="T16" s="393"/>
      <c r="U16" s="394"/>
    </row>
    <row r="17" spans="1:21" ht="21" customHeight="1">
      <c r="A17" s="383" t="s">
        <v>983</v>
      </c>
      <c r="B17" s="407" t="s">
        <v>101</v>
      </c>
      <c r="C17" s="407"/>
      <c r="D17" s="407" t="s">
        <v>832</v>
      </c>
      <c r="E17" s="373"/>
      <c r="F17" s="373"/>
      <c r="G17" s="373"/>
      <c r="H17" s="373"/>
      <c r="I17" s="370"/>
      <c r="J17" s="370"/>
      <c r="K17" s="370"/>
      <c r="L17" s="370"/>
      <c r="M17" s="370"/>
      <c r="N17" s="370"/>
      <c r="O17" s="370"/>
      <c r="P17" s="368">
        <f>SUM(E17:O17)</f>
        <v>0</v>
      </c>
      <c r="Q17" s="352">
        <v>24.95</v>
      </c>
      <c r="R17" s="355">
        <v>0.8</v>
      </c>
      <c r="S17" s="352">
        <f>P17*Q17*(1-R17)</f>
        <v>0</v>
      </c>
      <c r="T17" s="131" t="s">
        <v>833</v>
      </c>
      <c r="U17" s="27">
        <v>4</v>
      </c>
    </row>
    <row r="18" spans="1:21" ht="21" customHeight="1">
      <c r="A18" s="384"/>
      <c r="B18" s="408"/>
      <c r="C18" s="408"/>
      <c r="D18" s="408"/>
      <c r="E18" s="369"/>
      <c r="F18" s="369"/>
      <c r="G18" s="369"/>
      <c r="H18" s="369"/>
      <c r="I18" s="401"/>
      <c r="J18" s="401"/>
      <c r="K18" s="401"/>
      <c r="L18" s="401"/>
      <c r="M18" s="401"/>
      <c r="N18" s="401"/>
      <c r="O18" s="401"/>
      <c r="P18" s="369"/>
      <c r="Q18" s="397"/>
      <c r="R18" s="356"/>
      <c r="S18" s="397"/>
      <c r="T18" s="131" t="s">
        <v>834</v>
      </c>
      <c r="U18" s="27" t="s">
        <v>210</v>
      </c>
    </row>
    <row r="19" spans="1:21" ht="21" customHeight="1">
      <c r="A19" s="384"/>
      <c r="B19" s="408"/>
      <c r="C19" s="408"/>
      <c r="D19" s="408"/>
      <c r="E19" s="369"/>
      <c r="F19" s="369"/>
      <c r="G19" s="369"/>
      <c r="H19" s="369"/>
      <c r="I19" s="401"/>
      <c r="J19" s="401"/>
      <c r="K19" s="401"/>
      <c r="L19" s="401"/>
      <c r="M19" s="401"/>
      <c r="N19" s="401"/>
      <c r="O19" s="401"/>
      <c r="P19" s="369"/>
      <c r="Q19" s="397"/>
      <c r="R19" s="356"/>
      <c r="S19" s="397"/>
      <c r="T19" s="131" t="s">
        <v>835</v>
      </c>
      <c r="U19" s="27" t="s">
        <v>211</v>
      </c>
    </row>
    <row r="20" spans="1:21" ht="21" customHeight="1">
      <c r="A20" s="384"/>
      <c r="B20" s="408"/>
      <c r="C20" s="408"/>
      <c r="D20" s="408"/>
      <c r="E20" s="369"/>
      <c r="F20" s="369"/>
      <c r="G20" s="369"/>
      <c r="H20" s="369"/>
      <c r="I20" s="401"/>
      <c r="J20" s="401"/>
      <c r="K20" s="401"/>
      <c r="L20" s="401"/>
      <c r="M20" s="401"/>
      <c r="N20" s="401"/>
      <c r="O20" s="401"/>
      <c r="P20" s="369"/>
      <c r="Q20" s="397"/>
      <c r="R20" s="356"/>
      <c r="S20" s="397"/>
      <c r="T20" s="131" t="s">
        <v>836</v>
      </c>
      <c r="U20" s="27" t="s">
        <v>212</v>
      </c>
    </row>
    <row r="21" spans="1:21" ht="21" customHeight="1">
      <c r="A21" s="384"/>
      <c r="B21" s="408"/>
      <c r="C21" s="408"/>
      <c r="D21" s="408"/>
      <c r="E21" s="369"/>
      <c r="F21" s="369"/>
      <c r="G21" s="369"/>
      <c r="H21" s="369"/>
      <c r="I21" s="401"/>
      <c r="J21" s="401"/>
      <c r="K21" s="401"/>
      <c r="L21" s="401"/>
      <c r="M21" s="401"/>
      <c r="N21" s="401"/>
      <c r="O21" s="401"/>
      <c r="P21" s="369"/>
      <c r="Q21" s="397"/>
      <c r="R21" s="356"/>
      <c r="S21" s="397"/>
      <c r="T21" s="131" t="s">
        <v>837</v>
      </c>
      <c r="U21" s="27" t="s">
        <v>13</v>
      </c>
    </row>
    <row r="22" spans="1:21" ht="21" customHeight="1">
      <c r="A22" s="383" t="s">
        <v>831</v>
      </c>
      <c r="B22" s="408"/>
      <c r="C22" s="408"/>
      <c r="D22" s="408"/>
      <c r="E22" s="370"/>
      <c r="F22" s="370"/>
      <c r="G22" s="370"/>
      <c r="H22" s="370"/>
      <c r="I22" s="373"/>
      <c r="J22" s="373"/>
      <c r="K22" s="373"/>
      <c r="L22" s="373"/>
      <c r="M22" s="373"/>
      <c r="N22" s="373"/>
      <c r="O22" s="373"/>
      <c r="P22" s="368">
        <f>SUM(I22:O22)</f>
        <v>0</v>
      </c>
      <c r="Q22" s="352">
        <v>27.95</v>
      </c>
      <c r="R22" s="355">
        <v>0.8</v>
      </c>
      <c r="S22" s="352">
        <f>P22*Q22*(1-R22)</f>
        <v>0</v>
      </c>
      <c r="T22" s="131" t="s">
        <v>838</v>
      </c>
      <c r="U22" s="27" t="s">
        <v>12</v>
      </c>
    </row>
    <row r="23" spans="1:21" ht="21" customHeight="1">
      <c r="A23" s="384"/>
      <c r="B23" s="408"/>
      <c r="C23" s="408"/>
      <c r="D23" s="408"/>
      <c r="E23" s="401"/>
      <c r="F23" s="401"/>
      <c r="G23" s="401"/>
      <c r="H23" s="401"/>
      <c r="I23" s="369"/>
      <c r="J23" s="369"/>
      <c r="K23" s="369"/>
      <c r="L23" s="369"/>
      <c r="M23" s="369"/>
      <c r="N23" s="369"/>
      <c r="O23" s="369"/>
      <c r="P23" s="369"/>
      <c r="Q23" s="397"/>
      <c r="R23" s="356"/>
      <c r="S23" s="397"/>
      <c r="T23" s="131" t="s">
        <v>839</v>
      </c>
      <c r="U23" s="27" t="s">
        <v>11</v>
      </c>
    </row>
    <row r="24" spans="1:21" ht="21" customHeight="1">
      <c r="A24" s="384"/>
      <c r="B24" s="408"/>
      <c r="C24" s="408"/>
      <c r="D24" s="408"/>
      <c r="E24" s="401"/>
      <c r="F24" s="401"/>
      <c r="G24" s="401"/>
      <c r="H24" s="401"/>
      <c r="I24" s="369"/>
      <c r="J24" s="369"/>
      <c r="K24" s="369"/>
      <c r="L24" s="369"/>
      <c r="M24" s="369"/>
      <c r="N24" s="369"/>
      <c r="O24" s="369"/>
      <c r="P24" s="369"/>
      <c r="Q24" s="397"/>
      <c r="R24" s="356"/>
      <c r="S24" s="397"/>
      <c r="T24" s="131" t="s">
        <v>840</v>
      </c>
      <c r="U24" s="27" t="s">
        <v>10</v>
      </c>
    </row>
    <row r="25" spans="1:21" ht="21" customHeight="1">
      <c r="A25" s="384"/>
      <c r="B25" s="408"/>
      <c r="C25" s="408"/>
      <c r="D25" s="408"/>
      <c r="E25" s="401"/>
      <c r="F25" s="401"/>
      <c r="G25" s="401"/>
      <c r="H25" s="401"/>
      <c r="I25" s="369"/>
      <c r="J25" s="369"/>
      <c r="K25" s="369"/>
      <c r="L25" s="369"/>
      <c r="M25" s="369"/>
      <c r="N25" s="369"/>
      <c r="O25" s="369"/>
      <c r="P25" s="369"/>
      <c r="Q25" s="397"/>
      <c r="R25" s="356"/>
      <c r="S25" s="397"/>
      <c r="T25" s="131" t="s">
        <v>841</v>
      </c>
      <c r="U25" s="27" t="s">
        <v>56</v>
      </c>
    </row>
    <row r="26" spans="1:21" ht="21" customHeight="1">
      <c r="A26" s="384"/>
      <c r="B26" s="408"/>
      <c r="C26" s="408"/>
      <c r="D26" s="408"/>
      <c r="E26" s="401"/>
      <c r="F26" s="401"/>
      <c r="G26" s="401"/>
      <c r="H26" s="401"/>
      <c r="I26" s="369"/>
      <c r="J26" s="369"/>
      <c r="K26" s="369"/>
      <c r="L26" s="369"/>
      <c r="M26" s="369"/>
      <c r="N26" s="369"/>
      <c r="O26" s="369"/>
      <c r="P26" s="369"/>
      <c r="Q26" s="397"/>
      <c r="R26" s="356"/>
      <c r="S26" s="397"/>
      <c r="T26" s="131" t="s">
        <v>842</v>
      </c>
      <c r="U26" s="27" t="s">
        <v>8</v>
      </c>
    </row>
    <row r="27" spans="1:21" ht="21" customHeight="1" thickBot="1">
      <c r="A27" s="385"/>
      <c r="B27" s="409"/>
      <c r="C27" s="409"/>
      <c r="D27" s="409"/>
      <c r="E27" s="402"/>
      <c r="F27" s="402"/>
      <c r="G27" s="402"/>
      <c r="H27" s="402"/>
      <c r="I27" s="376"/>
      <c r="J27" s="376"/>
      <c r="K27" s="376"/>
      <c r="L27" s="376"/>
      <c r="M27" s="376"/>
      <c r="N27" s="376"/>
      <c r="O27" s="376"/>
      <c r="P27" s="376"/>
      <c r="Q27" s="398"/>
      <c r="R27" s="359"/>
      <c r="S27" s="398"/>
      <c r="T27" s="129" t="s">
        <v>843</v>
      </c>
      <c r="U27" s="28" t="s">
        <v>24</v>
      </c>
    </row>
    <row r="28" spans="1:21" ht="21" customHeight="1">
      <c r="A28" s="383" t="s">
        <v>982</v>
      </c>
      <c r="B28" s="407" t="s">
        <v>102</v>
      </c>
      <c r="C28" s="407"/>
      <c r="D28" s="407" t="s">
        <v>832</v>
      </c>
      <c r="E28" s="373"/>
      <c r="F28" s="373"/>
      <c r="G28" s="373"/>
      <c r="H28" s="373"/>
      <c r="I28" s="370"/>
      <c r="J28" s="370"/>
      <c r="K28" s="370"/>
      <c r="L28" s="370"/>
      <c r="M28" s="370"/>
      <c r="N28" s="370"/>
      <c r="O28" s="370"/>
      <c r="P28" s="368">
        <f>SUM(E28:O28)</f>
        <v>0</v>
      </c>
      <c r="Q28" s="352">
        <v>24.95</v>
      </c>
      <c r="R28" s="355">
        <v>0.8</v>
      </c>
      <c r="S28" s="352">
        <f>P28*Q28*(1-R28)</f>
        <v>0</v>
      </c>
      <c r="T28" s="124" t="s">
        <v>845</v>
      </c>
      <c r="U28" s="27">
        <v>4</v>
      </c>
    </row>
    <row r="29" spans="1:21" ht="21" customHeight="1">
      <c r="A29" s="384"/>
      <c r="B29" s="408"/>
      <c r="C29" s="408"/>
      <c r="D29" s="408"/>
      <c r="E29" s="369"/>
      <c r="F29" s="369"/>
      <c r="G29" s="369"/>
      <c r="H29" s="369"/>
      <c r="I29" s="401"/>
      <c r="J29" s="401"/>
      <c r="K29" s="401"/>
      <c r="L29" s="401"/>
      <c r="M29" s="401"/>
      <c r="N29" s="401"/>
      <c r="O29" s="401"/>
      <c r="P29" s="369"/>
      <c r="Q29" s="397"/>
      <c r="R29" s="356"/>
      <c r="S29" s="397"/>
      <c r="T29" s="124" t="s">
        <v>846</v>
      </c>
      <c r="U29" s="27" t="s">
        <v>210</v>
      </c>
    </row>
    <row r="30" spans="1:21" ht="21" customHeight="1">
      <c r="A30" s="384"/>
      <c r="B30" s="408"/>
      <c r="C30" s="408"/>
      <c r="D30" s="408"/>
      <c r="E30" s="369"/>
      <c r="F30" s="369"/>
      <c r="G30" s="369"/>
      <c r="H30" s="369"/>
      <c r="I30" s="401"/>
      <c r="J30" s="401"/>
      <c r="K30" s="401"/>
      <c r="L30" s="401"/>
      <c r="M30" s="401"/>
      <c r="N30" s="401"/>
      <c r="O30" s="401"/>
      <c r="P30" s="369"/>
      <c r="Q30" s="397"/>
      <c r="R30" s="356"/>
      <c r="S30" s="397"/>
      <c r="T30" s="124" t="s">
        <v>847</v>
      </c>
      <c r="U30" s="27" t="s">
        <v>211</v>
      </c>
    </row>
    <row r="31" spans="1:21" ht="21" customHeight="1">
      <c r="A31" s="384"/>
      <c r="B31" s="408"/>
      <c r="C31" s="408"/>
      <c r="D31" s="408"/>
      <c r="E31" s="369"/>
      <c r="F31" s="369"/>
      <c r="G31" s="369"/>
      <c r="H31" s="369"/>
      <c r="I31" s="401"/>
      <c r="J31" s="401"/>
      <c r="K31" s="401"/>
      <c r="L31" s="401"/>
      <c r="M31" s="401"/>
      <c r="N31" s="401"/>
      <c r="O31" s="401"/>
      <c r="P31" s="369"/>
      <c r="Q31" s="397"/>
      <c r="R31" s="356"/>
      <c r="S31" s="397"/>
      <c r="T31" s="124" t="s">
        <v>848</v>
      </c>
      <c r="U31" s="27" t="s">
        <v>212</v>
      </c>
    </row>
    <row r="32" spans="1:21" ht="21" customHeight="1">
      <c r="A32" s="384"/>
      <c r="B32" s="408"/>
      <c r="C32" s="408"/>
      <c r="D32" s="408"/>
      <c r="E32" s="369"/>
      <c r="F32" s="369"/>
      <c r="G32" s="369"/>
      <c r="H32" s="369"/>
      <c r="I32" s="401"/>
      <c r="J32" s="401"/>
      <c r="K32" s="401"/>
      <c r="L32" s="401"/>
      <c r="M32" s="401"/>
      <c r="N32" s="401"/>
      <c r="O32" s="401"/>
      <c r="P32" s="369"/>
      <c r="Q32" s="397"/>
      <c r="R32" s="356"/>
      <c r="S32" s="397"/>
      <c r="T32" s="124" t="s">
        <v>849</v>
      </c>
      <c r="U32" s="27" t="s">
        <v>13</v>
      </c>
    </row>
    <row r="33" spans="1:21" ht="21" customHeight="1">
      <c r="A33" s="383" t="s">
        <v>844</v>
      </c>
      <c r="B33" s="408"/>
      <c r="C33" s="408"/>
      <c r="D33" s="408"/>
      <c r="E33" s="370"/>
      <c r="F33" s="370"/>
      <c r="G33" s="370"/>
      <c r="H33" s="370"/>
      <c r="I33" s="373"/>
      <c r="J33" s="373"/>
      <c r="K33" s="373"/>
      <c r="L33" s="373"/>
      <c r="M33" s="373"/>
      <c r="N33" s="373"/>
      <c r="O33" s="373"/>
      <c r="P33" s="368">
        <f>SUM(I33:O33)</f>
        <v>0</v>
      </c>
      <c r="Q33" s="352">
        <v>27.95</v>
      </c>
      <c r="R33" s="355">
        <v>0.8</v>
      </c>
      <c r="S33" s="352">
        <f>P33*Q33*(1-R33)</f>
        <v>0</v>
      </c>
      <c r="T33" s="124" t="s">
        <v>850</v>
      </c>
      <c r="U33" s="27" t="s">
        <v>12</v>
      </c>
    </row>
    <row r="34" spans="1:21" ht="21" customHeight="1">
      <c r="A34" s="384"/>
      <c r="B34" s="408"/>
      <c r="C34" s="408"/>
      <c r="D34" s="408"/>
      <c r="E34" s="401"/>
      <c r="F34" s="401"/>
      <c r="G34" s="401"/>
      <c r="H34" s="401"/>
      <c r="I34" s="369"/>
      <c r="J34" s="369"/>
      <c r="K34" s="369"/>
      <c r="L34" s="369"/>
      <c r="M34" s="369"/>
      <c r="N34" s="369"/>
      <c r="O34" s="369"/>
      <c r="P34" s="369"/>
      <c r="Q34" s="397"/>
      <c r="R34" s="356"/>
      <c r="S34" s="397"/>
      <c r="T34" s="124" t="s">
        <v>851</v>
      </c>
      <c r="U34" s="27" t="s">
        <v>11</v>
      </c>
    </row>
    <row r="35" spans="1:21" ht="21" customHeight="1">
      <c r="A35" s="384"/>
      <c r="B35" s="408"/>
      <c r="C35" s="408"/>
      <c r="D35" s="408"/>
      <c r="E35" s="401"/>
      <c r="F35" s="401"/>
      <c r="G35" s="401"/>
      <c r="H35" s="401"/>
      <c r="I35" s="369"/>
      <c r="J35" s="369"/>
      <c r="K35" s="369"/>
      <c r="L35" s="369"/>
      <c r="M35" s="369"/>
      <c r="N35" s="369"/>
      <c r="O35" s="369"/>
      <c r="P35" s="369"/>
      <c r="Q35" s="397"/>
      <c r="R35" s="356"/>
      <c r="S35" s="397"/>
      <c r="T35" s="124" t="s">
        <v>852</v>
      </c>
      <c r="U35" s="27" t="s">
        <v>10</v>
      </c>
    </row>
    <row r="36" spans="1:21" ht="21" customHeight="1">
      <c r="A36" s="384"/>
      <c r="B36" s="408"/>
      <c r="C36" s="408"/>
      <c r="D36" s="408"/>
      <c r="E36" s="401"/>
      <c r="F36" s="401"/>
      <c r="G36" s="401"/>
      <c r="H36" s="401"/>
      <c r="I36" s="369"/>
      <c r="J36" s="369"/>
      <c r="K36" s="369"/>
      <c r="L36" s="369"/>
      <c r="M36" s="369"/>
      <c r="N36" s="369"/>
      <c r="O36" s="369"/>
      <c r="P36" s="369"/>
      <c r="Q36" s="397"/>
      <c r="R36" s="356"/>
      <c r="S36" s="397"/>
      <c r="T36" s="124" t="s">
        <v>853</v>
      </c>
      <c r="U36" s="27" t="s">
        <v>56</v>
      </c>
    </row>
    <row r="37" spans="1:21" ht="21" customHeight="1">
      <c r="A37" s="384"/>
      <c r="B37" s="408"/>
      <c r="C37" s="408"/>
      <c r="D37" s="408"/>
      <c r="E37" s="401"/>
      <c r="F37" s="401"/>
      <c r="G37" s="401"/>
      <c r="H37" s="401"/>
      <c r="I37" s="369"/>
      <c r="J37" s="369"/>
      <c r="K37" s="369"/>
      <c r="L37" s="369"/>
      <c r="M37" s="369"/>
      <c r="N37" s="369"/>
      <c r="O37" s="369"/>
      <c r="P37" s="369"/>
      <c r="Q37" s="397"/>
      <c r="R37" s="356"/>
      <c r="S37" s="397"/>
      <c r="T37" s="124" t="s">
        <v>854</v>
      </c>
      <c r="U37" s="27" t="s">
        <v>8</v>
      </c>
    </row>
    <row r="38" spans="1:21" ht="21" customHeight="1" thickBot="1">
      <c r="A38" s="385"/>
      <c r="B38" s="409"/>
      <c r="C38" s="409"/>
      <c r="D38" s="409"/>
      <c r="E38" s="402"/>
      <c r="F38" s="402"/>
      <c r="G38" s="402"/>
      <c r="H38" s="402"/>
      <c r="I38" s="376"/>
      <c r="J38" s="376"/>
      <c r="K38" s="376"/>
      <c r="L38" s="376"/>
      <c r="M38" s="376"/>
      <c r="N38" s="376"/>
      <c r="O38" s="376"/>
      <c r="P38" s="376"/>
      <c r="Q38" s="398"/>
      <c r="R38" s="359"/>
      <c r="S38" s="398"/>
      <c r="T38" s="30" t="s">
        <v>855</v>
      </c>
      <c r="U38" s="28" t="s">
        <v>24</v>
      </c>
    </row>
    <row r="39" spans="1:21" ht="21" customHeight="1">
      <c r="A39" s="383" t="s">
        <v>981</v>
      </c>
      <c r="B39" s="407" t="s">
        <v>100</v>
      </c>
      <c r="C39" s="407"/>
      <c r="D39" s="407" t="s">
        <v>832</v>
      </c>
      <c r="E39" s="373"/>
      <c r="F39" s="373"/>
      <c r="G39" s="373"/>
      <c r="H39" s="373"/>
      <c r="I39" s="370"/>
      <c r="J39" s="370"/>
      <c r="K39" s="370"/>
      <c r="L39" s="370"/>
      <c r="M39" s="370"/>
      <c r="N39" s="370"/>
      <c r="O39" s="370"/>
      <c r="P39" s="368">
        <f>SUM(E39:O39)</f>
        <v>0</v>
      </c>
      <c r="Q39" s="352">
        <v>24.95</v>
      </c>
      <c r="R39" s="355">
        <v>0.8</v>
      </c>
      <c r="S39" s="352">
        <f>P39*Q39*(1-R39)</f>
        <v>0</v>
      </c>
      <c r="T39" s="124" t="s">
        <v>857</v>
      </c>
      <c r="U39" s="27">
        <v>4</v>
      </c>
    </row>
    <row r="40" spans="1:21" ht="21" customHeight="1">
      <c r="A40" s="384"/>
      <c r="B40" s="408"/>
      <c r="C40" s="408"/>
      <c r="D40" s="408"/>
      <c r="E40" s="369"/>
      <c r="F40" s="369"/>
      <c r="G40" s="369"/>
      <c r="H40" s="369"/>
      <c r="I40" s="401"/>
      <c r="J40" s="401"/>
      <c r="K40" s="401"/>
      <c r="L40" s="401"/>
      <c r="M40" s="401"/>
      <c r="N40" s="401"/>
      <c r="O40" s="401"/>
      <c r="P40" s="369"/>
      <c r="Q40" s="397"/>
      <c r="R40" s="356"/>
      <c r="S40" s="397"/>
      <c r="T40" s="124" t="s">
        <v>858</v>
      </c>
      <c r="U40" s="27" t="s">
        <v>210</v>
      </c>
    </row>
    <row r="41" spans="1:21" ht="21" customHeight="1">
      <c r="A41" s="384"/>
      <c r="B41" s="408"/>
      <c r="C41" s="408"/>
      <c r="D41" s="408"/>
      <c r="E41" s="369"/>
      <c r="F41" s="369"/>
      <c r="G41" s="369"/>
      <c r="H41" s="369"/>
      <c r="I41" s="401"/>
      <c r="J41" s="401"/>
      <c r="K41" s="401"/>
      <c r="L41" s="401"/>
      <c r="M41" s="401"/>
      <c r="N41" s="401"/>
      <c r="O41" s="401"/>
      <c r="P41" s="369"/>
      <c r="Q41" s="397"/>
      <c r="R41" s="356"/>
      <c r="S41" s="397"/>
      <c r="T41" s="124" t="s">
        <v>859</v>
      </c>
      <c r="U41" s="27" t="s">
        <v>211</v>
      </c>
    </row>
    <row r="42" spans="1:21" ht="21" customHeight="1">
      <c r="A42" s="384"/>
      <c r="B42" s="408"/>
      <c r="C42" s="408"/>
      <c r="D42" s="408"/>
      <c r="E42" s="369"/>
      <c r="F42" s="369"/>
      <c r="G42" s="369"/>
      <c r="H42" s="369"/>
      <c r="I42" s="401"/>
      <c r="J42" s="401"/>
      <c r="K42" s="401"/>
      <c r="L42" s="401"/>
      <c r="M42" s="401"/>
      <c r="N42" s="401"/>
      <c r="O42" s="401"/>
      <c r="P42" s="369"/>
      <c r="Q42" s="397"/>
      <c r="R42" s="356"/>
      <c r="S42" s="397"/>
      <c r="T42" s="124" t="s">
        <v>860</v>
      </c>
      <c r="U42" s="27" t="s">
        <v>212</v>
      </c>
    </row>
    <row r="43" spans="1:21" ht="21" customHeight="1">
      <c r="A43" s="384"/>
      <c r="B43" s="408"/>
      <c r="C43" s="408"/>
      <c r="D43" s="408"/>
      <c r="E43" s="369"/>
      <c r="F43" s="369"/>
      <c r="G43" s="369"/>
      <c r="H43" s="369"/>
      <c r="I43" s="401"/>
      <c r="J43" s="401"/>
      <c r="K43" s="401"/>
      <c r="L43" s="401"/>
      <c r="M43" s="401"/>
      <c r="N43" s="401"/>
      <c r="O43" s="401"/>
      <c r="P43" s="369"/>
      <c r="Q43" s="397"/>
      <c r="R43" s="356"/>
      <c r="S43" s="397"/>
      <c r="T43" s="124" t="s">
        <v>861</v>
      </c>
      <c r="U43" s="27" t="s">
        <v>13</v>
      </c>
    </row>
    <row r="44" spans="1:21" ht="21" customHeight="1">
      <c r="A44" s="383" t="s">
        <v>856</v>
      </c>
      <c r="B44" s="408"/>
      <c r="C44" s="408"/>
      <c r="D44" s="408"/>
      <c r="E44" s="370"/>
      <c r="F44" s="370"/>
      <c r="G44" s="370"/>
      <c r="H44" s="370"/>
      <c r="I44" s="373"/>
      <c r="J44" s="373"/>
      <c r="K44" s="373"/>
      <c r="L44" s="373"/>
      <c r="M44" s="373"/>
      <c r="N44" s="373"/>
      <c r="O44" s="373"/>
      <c r="P44" s="368">
        <f>SUM(I44:O44)</f>
        <v>0</v>
      </c>
      <c r="Q44" s="352">
        <v>27.95</v>
      </c>
      <c r="R44" s="355">
        <v>0.8</v>
      </c>
      <c r="S44" s="352">
        <f>P44*Q44*(1-R44)</f>
        <v>0</v>
      </c>
      <c r="T44" s="124" t="s">
        <v>862</v>
      </c>
      <c r="U44" s="27" t="s">
        <v>12</v>
      </c>
    </row>
    <row r="45" spans="1:21" ht="21" customHeight="1">
      <c r="A45" s="384"/>
      <c r="B45" s="408"/>
      <c r="C45" s="408"/>
      <c r="D45" s="408"/>
      <c r="E45" s="401"/>
      <c r="F45" s="401"/>
      <c r="G45" s="401"/>
      <c r="H45" s="401"/>
      <c r="I45" s="369"/>
      <c r="J45" s="369"/>
      <c r="K45" s="369"/>
      <c r="L45" s="369"/>
      <c r="M45" s="369"/>
      <c r="N45" s="369"/>
      <c r="O45" s="369"/>
      <c r="P45" s="369"/>
      <c r="Q45" s="397"/>
      <c r="R45" s="356"/>
      <c r="S45" s="397"/>
      <c r="T45" s="124" t="s">
        <v>863</v>
      </c>
      <c r="U45" s="27" t="s">
        <v>11</v>
      </c>
    </row>
    <row r="46" spans="1:21" ht="21" customHeight="1">
      <c r="A46" s="384"/>
      <c r="B46" s="408"/>
      <c r="C46" s="408"/>
      <c r="D46" s="408"/>
      <c r="E46" s="401"/>
      <c r="F46" s="401"/>
      <c r="G46" s="401"/>
      <c r="H46" s="401"/>
      <c r="I46" s="369"/>
      <c r="J46" s="369"/>
      <c r="K46" s="369"/>
      <c r="L46" s="369"/>
      <c r="M46" s="369"/>
      <c r="N46" s="369"/>
      <c r="O46" s="369"/>
      <c r="P46" s="369"/>
      <c r="Q46" s="397"/>
      <c r="R46" s="356"/>
      <c r="S46" s="397"/>
      <c r="T46" s="124" t="s">
        <v>864</v>
      </c>
      <c r="U46" s="27" t="s">
        <v>10</v>
      </c>
    </row>
    <row r="47" spans="1:21" ht="21" customHeight="1">
      <c r="A47" s="384"/>
      <c r="B47" s="408"/>
      <c r="C47" s="408"/>
      <c r="D47" s="408"/>
      <c r="E47" s="401"/>
      <c r="F47" s="401"/>
      <c r="G47" s="401"/>
      <c r="H47" s="401"/>
      <c r="I47" s="369"/>
      <c r="J47" s="369"/>
      <c r="K47" s="369"/>
      <c r="L47" s="369"/>
      <c r="M47" s="369"/>
      <c r="N47" s="369"/>
      <c r="O47" s="369"/>
      <c r="P47" s="369"/>
      <c r="Q47" s="397"/>
      <c r="R47" s="356"/>
      <c r="S47" s="397"/>
      <c r="T47" s="124" t="s">
        <v>865</v>
      </c>
      <c r="U47" s="27" t="s">
        <v>56</v>
      </c>
    </row>
    <row r="48" spans="1:21" ht="21" customHeight="1">
      <c r="A48" s="384"/>
      <c r="B48" s="408"/>
      <c r="C48" s="408"/>
      <c r="D48" s="408"/>
      <c r="E48" s="401"/>
      <c r="F48" s="401"/>
      <c r="G48" s="401"/>
      <c r="H48" s="401"/>
      <c r="I48" s="369"/>
      <c r="J48" s="369"/>
      <c r="K48" s="369"/>
      <c r="L48" s="369"/>
      <c r="M48" s="369"/>
      <c r="N48" s="369"/>
      <c r="O48" s="369"/>
      <c r="P48" s="369"/>
      <c r="Q48" s="397"/>
      <c r="R48" s="356"/>
      <c r="S48" s="397"/>
      <c r="T48" s="124" t="s">
        <v>866</v>
      </c>
      <c r="U48" s="27" t="s">
        <v>8</v>
      </c>
    </row>
    <row r="49" spans="1:21" ht="21" customHeight="1" thickBot="1">
      <c r="A49" s="385"/>
      <c r="B49" s="409"/>
      <c r="C49" s="409"/>
      <c r="D49" s="409"/>
      <c r="E49" s="402"/>
      <c r="F49" s="402"/>
      <c r="G49" s="402"/>
      <c r="H49" s="402"/>
      <c r="I49" s="376"/>
      <c r="J49" s="376"/>
      <c r="K49" s="376"/>
      <c r="L49" s="376"/>
      <c r="M49" s="376"/>
      <c r="N49" s="376"/>
      <c r="O49" s="376"/>
      <c r="P49" s="376"/>
      <c r="Q49" s="398"/>
      <c r="R49" s="359"/>
      <c r="S49" s="398"/>
      <c r="T49" s="30" t="s">
        <v>867</v>
      </c>
      <c r="U49" s="28" t="s">
        <v>24</v>
      </c>
    </row>
    <row r="50" spans="1:21" ht="21" customHeight="1">
      <c r="A50" s="383" t="s">
        <v>980</v>
      </c>
      <c r="B50" s="407" t="s">
        <v>99</v>
      </c>
      <c r="C50" s="407"/>
      <c r="D50" s="407" t="s">
        <v>832</v>
      </c>
      <c r="E50" s="373"/>
      <c r="F50" s="373"/>
      <c r="G50" s="373"/>
      <c r="H50" s="373"/>
      <c r="I50" s="370"/>
      <c r="J50" s="370"/>
      <c r="K50" s="370"/>
      <c r="L50" s="370"/>
      <c r="M50" s="370"/>
      <c r="N50" s="370"/>
      <c r="O50" s="370"/>
      <c r="P50" s="368">
        <f>SUM(E50:O50)</f>
        <v>0</v>
      </c>
      <c r="Q50" s="352">
        <v>24.95</v>
      </c>
      <c r="R50" s="355">
        <v>0.8</v>
      </c>
      <c r="S50" s="352">
        <f>P50*Q50*(1-R50)</f>
        <v>0</v>
      </c>
      <c r="T50" s="124" t="s">
        <v>869</v>
      </c>
      <c r="U50" s="27">
        <v>4</v>
      </c>
    </row>
    <row r="51" spans="1:21" ht="21" customHeight="1">
      <c r="A51" s="384"/>
      <c r="B51" s="408"/>
      <c r="C51" s="408"/>
      <c r="D51" s="408"/>
      <c r="E51" s="369"/>
      <c r="F51" s="369"/>
      <c r="G51" s="369"/>
      <c r="H51" s="369"/>
      <c r="I51" s="401"/>
      <c r="J51" s="401"/>
      <c r="K51" s="401"/>
      <c r="L51" s="401"/>
      <c r="M51" s="401"/>
      <c r="N51" s="401"/>
      <c r="O51" s="401"/>
      <c r="P51" s="369"/>
      <c r="Q51" s="397"/>
      <c r="R51" s="356"/>
      <c r="S51" s="397"/>
      <c r="T51" s="124" t="s">
        <v>870</v>
      </c>
      <c r="U51" s="27" t="s">
        <v>210</v>
      </c>
    </row>
    <row r="52" spans="1:21" ht="21" customHeight="1">
      <c r="A52" s="384"/>
      <c r="B52" s="408"/>
      <c r="C52" s="408"/>
      <c r="D52" s="408"/>
      <c r="E52" s="369"/>
      <c r="F52" s="369"/>
      <c r="G52" s="369"/>
      <c r="H52" s="369"/>
      <c r="I52" s="401"/>
      <c r="J52" s="401"/>
      <c r="K52" s="401"/>
      <c r="L52" s="401"/>
      <c r="M52" s="401"/>
      <c r="N52" s="401"/>
      <c r="O52" s="401"/>
      <c r="P52" s="369"/>
      <c r="Q52" s="397"/>
      <c r="R52" s="356"/>
      <c r="S52" s="397"/>
      <c r="T52" s="124" t="s">
        <v>871</v>
      </c>
      <c r="U52" s="27" t="s">
        <v>211</v>
      </c>
    </row>
    <row r="53" spans="1:21" ht="21" customHeight="1">
      <c r="A53" s="384"/>
      <c r="B53" s="408"/>
      <c r="C53" s="408"/>
      <c r="D53" s="408"/>
      <c r="E53" s="369"/>
      <c r="F53" s="369"/>
      <c r="G53" s="369"/>
      <c r="H53" s="369"/>
      <c r="I53" s="401"/>
      <c r="J53" s="401"/>
      <c r="K53" s="401"/>
      <c r="L53" s="401"/>
      <c r="M53" s="401"/>
      <c r="N53" s="401"/>
      <c r="O53" s="401"/>
      <c r="P53" s="369"/>
      <c r="Q53" s="397"/>
      <c r="R53" s="356"/>
      <c r="S53" s="397"/>
      <c r="T53" s="124" t="s">
        <v>872</v>
      </c>
      <c r="U53" s="27" t="s">
        <v>212</v>
      </c>
    </row>
    <row r="54" spans="1:21" ht="21" customHeight="1">
      <c r="A54" s="384"/>
      <c r="B54" s="408"/>
      <c r="C54" s="408"/>
      <c r="D54" s="408"/>
      <c r="E54" s="369"/>
      <c r="F54" s="369"/>
      <c r="G54" s="369"/>
      <c r="H54" s="369"/>
      <c r="I54" s="401"/>
      <c r="J54" s="401"/>
      <c r="K54" s="401"/>
      <c r="L54" s="401"/>
      <c r="M54" s="401"/>
      <c r="N54" s="401"/>
      <c r="O54" s="401"/>
      <c r="P54" s="369"/>
      <c r="Q54" s="397"/>
      <c r="R54" s="356"/>
      <c r="S54" s="397"/>
      <c r="T54" s="124" t="s">
        <v>873</v>
      </c>
      <c r="U54" s="27" t="s">
        <v>13</v>
      </c>
    </row>
    <row r="55" spans="1:21" ht="21" customHeight="1">
      <c r="A55" s="383" t="s">
        <v>868</v>
      </c>
      <c r="B55" s="408"/>
      <c r="C55" s="408"/>
      <c r="D55" s="408"/>
      <c r="E55" s="370"/>
      <c r="F55" s="370"/>
      <c r="G55" s="370"/>
      <c r="H55" s="370"/>
      <c r="I55" s="373"/>
      <c r="J55" s="373"/>
      <c r="K55" s="373"/>
      <c r="L55" s="373"/>
      <c r="M55" s="373"/>
      <c r="N55" s="373"/>
      <c r="O55" s="373"/>
      <c r="P55" s="368">
        <f>SUM(I55:O55)</f>
        <v>0</v>
      </c>
      <c r="Q55" s="352">
        <v>27.95</v>
      </c>
      <c r="R55" s="355">
        <v>0.8</v>
      </c>
      <c r="S55" s="352">
        <f>P55*Q55*(1-R55)</f>
        <v>0</v>
      </c>
      <c r="T55" s="124" t="s">
        <v>874</v>
      </c>
      <c r="U55" s="27" t="s">
        <v>12</v>
      </c>
    </row>
    <row r="56" spans="1:21" ht="21" customHeight="1">
      <c r="A56" s="384"/>
      <c r="B56" s="408"/>
      <c r="C56" s="408"/>
      <c r="D56" s="408"/>
      <c r="E56" s="401"/>
      <c r="F56" s="401"/>
      <c r="G56" s="401"/>
      <c r="H56" s="401"/>
      <c r="I56" s="369"/>
      <c r="J56" s="369"/>
      <c r="K56" s="369"/>
      <c r="L56" s="369"/>
      <c r="M56" s="369"/>
      <c r="N56" s="369"/>
      <c r="O56" s="369"/>
      <c r="P56" s="369"/>
      <c r="Q56" s="397"/>
      <c r="R56" s="356"/>
      <c r="S56" s="397"/>
      <c r="T56" s="124" t="s">
        <v>875</v>
      </c>
      <c r="U56" s="27" t="s">
        <v>11</v>
      </c>
    </row>
    <row r="57" spans="1:21" ht="21" customHeight="1">
      <c r="A57" s="384"/>
      <c r="B57" s="408"/>
      <c r="C57" s="408"/>
      <c r="D57" s="408"/>
      <c r="E57" s="401"/>
      <c r="F57" s="401"/>
      <c r="G57" s="401"/>
      <c r="H57" s="401"/>
      <c r="I57" s="369"/>
      <c r="J57" s="369"/>
      <c r="K57" s="369"/>
      <c r="L57" s="369"/>
      <c r="M57" s="369"/>
      <c r="N57" s="369"/>
      <c r="O57" s="369"/>
      <c r="P57" s="369"/>
      <c r="Q57" s="397"/>
      <c r="R57" s="356"/>
      <c r="S57" s="397"/>
      <c r="T57" s="124" t="s">
        <v>876</v>
      </c>
      <c r="U57" s="27" t="s">
        <v>10</v>
      </c>
    </row>
    <row r="58" spans="1:21" ht="21" customHeight="1">
      <c r="A58" s="384"/>
      <c r="B58" s="408"/>
      <c r="C58" s="408"/>
      <c r="D58" s="408"/>
      <c r="E58" s="401"/>
      <c r="F58" s="401"/>
      <c r="G58" s="401"/>
      <c r="H58" s="401"/>
      <c r="I58" s="369"/>
      <c r="J58" s="369"/>
      <c r="K58" s="369"/>
      <c r="L58" s="369"/>
      <c r="M58" s="369"/>
      <c r="N58" s="369"/>
      <c r="O58" s="369"/>
      <c r="P58" s="369"/>
      <c r="Q58" s="397"/>
      <c r="R58" s="356"/>
      <c r="S58" s="397"/>
      <c r="T58" s="124" t="s">
        <v>877</v>
      </c>
      <c r="U58" s="27" t="s">
        <v>56</v>
      </c>
    </row>
    <row r="59" spans="1:21" ht="21" customHeight="1">
      <c r="A59" s="384"/>
      <c r="B59" s="408"/>
      <c r="C59" s="408"/>
      <c r="D59" s="408"/>
      <c r="E59" s="401"/>
      <c r="F59" s="401"/>
      <c r="G59" s="401"/>
      <c r="H59" s="401"/>
      <c r="I59" s="369"/>
      <c r="J59" s="369"/>
      <c r="K59" s="369"/>
      <c r="L59" s="369"/>
      <c r="M59" s="369"/>
      <c r="N59" s="369"/>
      <c r="O59" s="369"/>
      <c r="P59" s="369"/>
      <c r="Q59" s="397"/>
      <c r="R59" s="356"/>
      <c r="S59" s="397"/>
      <c r="T59" s="124" t="s">
        <v>878</v>
      </c>
      <c r="U59" s="27" t="s">
        <v>8</v>
      </c>
    </row>
    <row r="60" spans="1:21" ht="21" customHeight="1" thickBot="1">
      <c r="A60" s="385"/>
      <c r="B60" s="409"/>
      <c r="C60" s="409"/>
      <c r="D60" s="409"/>
      <c r="E60" s="402"/>
      <c r="F60" s="402"/>
      <c r="G60" s="402"/>
      <c r="H60" s="402"/>
      <c r="I60" s="376"/>
      <c r="J60" s="376"/>
      <c r="K60" s="376"/>
      <c r="L60" s="376"/>
      <c r="M60" s="376"/>
      <c r="N60" s="376"/>
      <c r="O60" s="376"/>
      <c r="P60" s="376"/>
      <c r="Q60" s="398"/>
      <c r="R60" s="359"/>
      <c r="S60" s="398"/>
      <c r="T60" s="30" t="s">
        <v>879</v>
      </c>
      <c r="U60" s="28" t="s">
        <v>24</v>
      </c>
    </row>
    <row r="61" spans="1:21" ht="21" customHeight="1">
      <c r="A61" s="383" t="s">
        <v>979</v>
      </c>
      <c r="B61" s="407" t="s">
        <v>103</v>
      </c>
      <c r="C61" s="407"/>
      <c r="D61" s="407" t="s">
        <v>832</v>
      </c>
      <c r="E61" s="373"/>
      <c r="F61" s="373"/>
      <c r="G61" s="373"/>
      <c r="H61" s="373"/>
      <c r="I61" s="370"/>
      <c r="J61" s="370"/>
      <c r="K61" s="370"/>
      <c r="L61" s="370"/>
      <c r="M61" s="370"/>
      <c r="N61" s="370"/>
      <c r="O61" s="370"/>
      <c r="P61" s="368">
        <f>SUM(E61:O61)</f>
        <v>0</v>
      </c>
      <c r="Q61" s="352">
        <v>24.95</v>
      </c>
      <c r="R61" s="355">
        <v>0.8</v>
      </c>
      <c r="S61" s="352">
        <f>P61*Q61*(1-R61)</f>
        <v>0</v>
      </c>
      <c r="T61" s="124" t="s">
        <v>881</v>
      </c>
      <c r="U61" s="27">
        <v>4</v>
      </c>
    </row>
    <row r="62" spans="1:21" ht="21" customHeight="1">
      <c r="A62" s="384"/>
      <c r="B62" s="408"/>
      <c r="C62" s="408"/>
      <c r="D62" s="408"/>
      <c r="E62" s="369"/>
      <c r="F62" s="369"/>
      <c r="G62" s="369"/>
      <c r="H62" s="369"/>
      <c r="I62" s="401"/>
      <c r="J62" s="401"/>
      <c r="K62" s="401"/>
      <c r="L62" s="401"/>
      <c r="M62" s="401"/>
      <c r="N62" s="401"/>
      <c r="O62" s="401"/>
      <c r="P62" s="369"/>
      <c r="Q62" s="397"/>
      <c r="R62" s="356"/>
      <c r="S62" s="397"/>
      <c r="T62" s="124" t="s">
        <v>882</v>
      </c>
      <c r="U62" s="27" t="s">
        <v>210</v>
      </c>
    </row>
    <row r="63" spans="1:21" ht="21" customHeight="1">
      <c r="A63" s="384"/>
      <c r="B63" s="408"/>
      <c r="C63" s="408"/>
      <c r="D63" s="408"/>
      <c r="E63" s="369"/>
      <c r="F63" s="369"/>
      <c r="G63" s="369"/>
      <c r="H63" s="369"/>
      <c r="I63" s="401"/>
      <c r="J63" s="401"/>
      <c r="K63" s="401"/>
      <c r="L63" s="401"/>
      <c r="M63" s="401"/>
      <c r="N63" s="401"/>
      <c r="O63" s="401"/>
      <c r="P63" s="369"/>
      <c r="Q63" s="397"/>
      <c r="R63" s="356"/>
      <c r="S63" s="397"/>
      <c r="T63" s="124" t="s">
        <v>883</v>
      </c>
      <c r="U63" s="27" t="s">
        <v>211</v>
      </c>
    </row>
    <row r="64" spans="1:21" ht="21" customHeight="1">
      <c r="A64" s="384"/>
      <c r="B64" s="408"/>
      <c r="C64" s="408"/>
      <c r="D64" s="408"/>
      <c r="E64" s="369"/>
      <c r="F64" s="369"/>
      <c r="G64" s="369"/>
      <c r="H64" s="369"/>
      <c r="I64" s="401"/>
      <c r="J64" s="401"/>
      <c r="K64" s="401"/>
      <c r="L64" s="401"/>
      <c r="M64" s="401"/>
      <c r="N64" s="401"/>
      <c r="O64" s="401"/>
      <c r="P64" s="369"/>
      <c r="Q64" s="397"/>
      <c r="R64" s="356"/>
      <c r="S64" s="397"/>
      <c r="T64" s="124" t="s">
        <v>884</v>
      </c>
      <c r="U64" s="27" t="s">
        <v>212</v>
      </c>
    </row>
    <row r="65" spans="1:21" ht="21" customHeight="1">
      <c r="A65" s="384"/>
      <c r="B65" s="408"/>
      <c r="C65" s="408"/>
      <c r="D65" s="408"/>
      <c r="E65" s="369"/>
      <c r="F65" s="369"/>
      <c r="G65" s="369"/>
      <c r="H65" s="369"/>
      <c r="I65" s="401"/>
      <c r="J65" s="401"/>
      <c r="K65" s="401"/>
      <c r="L65" s="401"/>
      <c r="M65" s="401"/>
      <c r="N65" s="401"/>
      <c r="O65" s="401"/>
      <c r="P65" s="369"/>
      <c r="Q65" s="397"/>
      <c r="R65" s="356"/>
      <c r="S65" s="397"/>
      <c r="T65" s="124" t="s">
        <v>885</v>
      </c>
      <c r="U65" s="27" t="s">
        <v>13</v>
      </c>
    </row>
    <row r="66" spans="1:21" ht="21" customHeight="1">
      <c r="A66" s="383" t="s">
        <v>880</v>
      </c>
      <c r="B66" s="408"/>
      <c r="C66" s="408"/>
      <c r="D66" s="408"/>
      <c r="E66" s="370"/>
      <c r="F66" s="370"/>
      <c r="G66" s="370"/>
      <c r="H66" s="370"/>
      <c r="I66" s="373"/>
      <c r="J66" s="373"/>
      <c r="K66" s="373"/>
      <c r="L66" s="373"/>
      <c r="M66" s="373"/>
      <c r="N66" s="373"/>
      <c r="O66" s="373"/>
      <c r="P66" s="368">
        <f>SUM(I66:O66)</f>
        <v>0</v>
      </c>
      <c r="Q66" s="352">
        <v>27.95</v>
      </c>
      <c r="R66" s="355">
        <v>0.8</v>
      </c>
      <c r="S66" s="352">
        <f>P66*Q66*(1-R66)</f>
        <v>0</v>
      </c>
      <c r="T66" s="124" t="s">
        <v>886</v>
      </c>
      <c r="U66" s="27" t="s">
        <v>12</v>
      </c>
    </row>
    <row r="67" spans="1:21" ht="21" customHeight="1">
      <c r="A67" s="384"/>
      <c r="B67" s="408"/>
      <c r="C67" s="408"/>
      <c r="D67" s="408"/>
      <c r="E67" s="401"/>
      <c r="F67" s="401"/>
      <c r="G67" s="401"/>
      <c r="H67" s="401"/>
      <c r="I67" s="369"/>
      <c r="J67" s="369"/>
      <c r="K67" s="369"/>
      <c r="L67" s="369"/>
      <c r="M67" s="369"/>
      <c r="N67" s="369"/>
      <c r="O67" s="369"/>
      <c r="P67" s="369"/>
      <c r="Q67" s="397"/>
      <c r="R67" s="356"/>
      <c r="S67" s="397"/>
      <c r="T67" s="124" t="s">
        <v>887</v>
      </c>
      <c r="U67" s="27" t="s">
        <v>11</v>
      </c>
    </row>
    <row r="68" spans="1:21" ht="21" customHeight="1">
      <c r="A68" s="384"/>
      <c r="B68" s="408"/>
      <c r="C68" s="408"/>
      <c r="D68" s="408"/>
      <c r="E68" s="401"/>
      <c r="F68" s="401"/>
      <c r="G68" s="401"/>
      <c r="H68" s="401"/>
      <c r="I68" s="369"/>
      <c r="J68" s="369"/>
      <c r="K68" s="369"/>
      <c r="L68" s="369"/>
      <c r="M68" s="369"/>
      <c r="N68" s="369"/>
      <c r="O68" s="369"/>
      <c r="P68" s="369"/>
      <c r="Q68" s="397"/>
      <c r="R68" s="356"/>
      <c r="S68" s="397"/>
      <c r="T68" s="124" t="s">
        <v>888</v>
      </c>
      <c r="U68" s="27" t="s">
        <v>10</v>
      </c>
    </row>
    <row r="69" spans="1:21" ht="21" customHeight="1">
      <c r="A69" s="384"/>
      <c r="B69" s="408"/>
      <c r="C69" s="408"/>
      <c r="D69" s="408"/>
      <c r="E69" s="401"/>
      <c r="F69" s="401"/>
      <c r="G69" s="401"/>
      <c r="H69" s="401"/>
      <c r="I69" s="369"/>
      <c r="J69" s="369"/>
      <c r="K69" s="369"/>
      <c r="L69" s="369"/>
      <c r="M69" s="369"/>
      <c r="N69" s="369"/>
      <c r="O69" s="369"/>
      <c r="P69" s="369"/>
      <c r="Q69" s="397"/>
      <c r="R69" s="356"/>
      <c r="S69" s="397"/>
      <c r="T69" s="124" t="s">
        <v>889</v>
      </c>
      <c r="U69" s="27" t="s">
        <v>56</v>
      </c>
    </row>
    <row r="70" spans="1:21" ht="21" customHeight="1">
      <c r="A70" s="384"/>
      <c r="B70" s="408"/>
      <c r="C70" s="408"/>
      <c r="D70" s="408"/>
      <c r="E70" s="401"/>
      <c r="F70" s="401"/>
      <c r="G70" s="401"/>
      <c r="H70" s="401"/>
      <c r="I70" s="369"/>
      <c r="J70" s="369"/>
      <c r="K70" s="369"/>
      <c r="L70" s="369"/>
      <c r="M70" s="369"/>
      <c r="N70" s="369"/>
      <c r="O70" s="369"/>
      <c r="P70" s="369"/>
      <c r="Q70" s="397"/>
      <c r="R70" s="356"/>
      <c r="S70" s="397"/>
      <c r="T70" s="124" t="s">
        <v>890</v>
      </c>
      <c r="U70" s="27" t="s">
        <v>8</v>
      </c>
    </row>
    <row r="71" spans="1:21" ht="21" customHeight="1" thickBot="1">
      <c r="A71" s="385"/>
      <c r="B71" s="409"/>
      <c r="C71" s="409"/>
      <c r="D71" s="409"/>
      <c r="E71" s="402"/>
      <c r="F71" s="402"/>
      <c r="G71" s="402"/>
      <c r="H71" s="402"/>
      <c r="I71" s="376"/>
      <c r="J71" s="376"/>
      <c r="K71" s="376"/>
      <c r="L71" s="376"/>
      <c r="M71" s="376"/>
      <c r="N71" s="376"/>
      <c r="O71" s="376"/>
      <c r="P71" s="376"/>
      <c r="Q71" s="398"/>
      <c r="R71" s="359"/>
      <c r="S71" s="398"/>
      <c r="T71" s="30" t="s">
        <v>891</v>
      </c>
      <c r="U71" s="28" t="s">
        <v>24</v>
      </c>
    </row>
    <row r="72" spans="1:21" s="31" customFormat="1" ht="22.5" customHeight="1" thickBot="1">
      <c r="P72" s="155">
        <f>SUM(P17:P71)</f>
        <v>0</v>
      </c>
      <c r="Q72" s="170"/>
      <c r="R72" s="403"/>
      <c r="S72" s="154">
        <f>SUM(S17:S71)</f>
        <v>0</v>
      </c>
    </row>
    <row r="73" spans="1:2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404"/>
      <c r="S73" s="18"/>
      <c r="T73" s="1"/>
    </row>
    <row r="74" spans="1:21">
      <c r="R74" s="404"/>
      <c r="T74" s="1"/>
    </row>
    <row r="75" spans="1:21">
      <c r="A75" s="22"/>
      <c r="R75" s="404"/>
      <c r="T75" s="1"/>
    </row>
    <row r="76" spans="1:21">
      <c r="R76" s="405"/>
      <c r="T76" s="1"/>
    </row>
    <row r="77" spans="1:21">
      <c r="R77" s="404"/>
      <c r="T77" s="1"/>
    </row>
    <row r="78" spans="1:21">
      <c r="R78" s="404"/>
      <c r="T78" s="1"/>
    </row>
    <row r="79" spans="1:21">
      <c r="R79" s="404"/>
      <c r="T79" s="1"/>
    </row>
    <row r="80" spans="1:21">
      <c r="R80" s="404"/>
      <c r="T80" s="1"/>
    </row>
    <row r="81" spans="18:20">
      <c r="R81" s="404"/>
      <c r="T81" s="1"/>
    </row>
    <row r="82" spans="18:20">
      <c r="R82" s="405"/>
      <c r="T82" s="406"/>
    </row>
    <row r="83" spans="18:20">
      <c r="R83" s="404"/>
      <c r="T83" s="406"/>
    </row>
    <row r="84" spans="18:20">
      <c r="R84" s="404"/>
      <c r="T84" s="406"/>
    </row>
    <row r="85" spans="18:20">
      <c r="R85" s="404"/>
      <c r="T85" s="406"/>
    </row>
    <row r="86" spans="18:20">
      <c r="R86" s="404"/>
      <c r="T86" s="406"/>
    </row>
    <row r="87" spans="18:20">
      <c r="R87" s="405"/>
      <c r="T87" s="406"/>
    </row>
    <row r="88" spans="18:20">
      <c r="R88" s="404"/>
      <c r="T88" s="406"/>
    </row>
    <row r="89" spans="18:20">
      <c r="R89" s="404"/>
      <c r="T89" s="406"/>
    </row>
    <row r="90" spans="18:20">
      <c r="R90" s="404"/>
      <c r="T90" s="406"/>
    </row>
    <row r="91" spans="18:20">
      <c r="R91" s="404"/>
      <c r="T91" s="406"/>
    </row>
    <row r="92" spans="18:20">
      <c r="R92" s="404"/>
      <c r="T92" s="406"/>
    </row>
    <row r="93" spans="18:20">
      <c r="R93" s="405"/>
      <c r="T93" s="406"/>
    </row>
    <row r="94" spans="18:20">
      <c r="R94" s="404"/>
      <c r="T94" s="406"/>
    </row>
    <row r="95" spans="18:20">
      <c r="R95" s="404"/>
      <c r="T95" s="406"/>
    </row>
    <row r="96" spans="18:20">
      <c r="R96" s="404"/>
      <c r="T96" s="406"/>
    </row>
    <row r="97" spans="18:20">
      <c r="R97" s="404"/>
      <c r="T97" s="406"/>
    </row>
    <row r="98" spans="18:20">
      <c r="R98" s="405"/>
      <c r="T98" s="406"/>
    </row>
    <row r="99" spans="18:20">
      <c r="R99" s="404"/>
      <c r="T99" s="406"/>
    </row>
    <row r="100" spans="18:20">
      <c r="R100" s="404"/>
      <c r="T100" s="406"/>
    </row>
    <row r="101" spans="18:20">
      <c r="R101" s="404"/>
      <c r="T101" s="406"/>
    </row>
    <row r="102" spans="18:20">
      <c r="R102" s="404"/>
      <c r="T102" s="406"/>
    </row>
    <row r="103" spans="18:20">
      <c r="R103" s="404"/>
      <c r="T103" s="406"/>
    </row>
    <row r="104" spans="18:20">
      <c r="R104" s="405"/>
      <c r="T104" s="406"/>
    </row>
    <row r="105" spans="18:20">
      <c r="R105" s="404"/>
      <c r="T105" s="406"/>
    </row>
    <row r="106" spans="18:20">
      <c r="R106" s="404"/>
      <c r="T106" s="406"/>
    </row>
    <row r="107" spans="18:20">
      <c r="R107" s="404"/>
      <c r="T107" s="406"/>
    </row>
    <row r="108" spans="18:20">
      <c r="R108" s="404"/>
      <c r="T108" s="406"/>
    </row>
    <row r="109" spans="18:20">
      <c r="R109" s="405"/>
      <c r="T109" s="406"/>
    </row>
    <row r="110" spans="18:20">
      <c r="R110" s="404"/>
      <c r="T110" s="406"/>
    </row>
    <row r="111" spans="18:20">
      <c r="R111" s="404"/>
      <c r="T111" s="406"/>
    </row>
    <row r="112" spans="18:20">
      <c r="R112" s="404"/>
      <c r="T112" s="406"/>
    </row>
    <row r="113" spans="18:20">
      <c r="R113" s="404"/>
      <c r="T113" s="406"/>
    </row>
    <row r="114" spans="18:20">
      <c r="R114" s="404"/>
      <c r="T114" s="406"/>
    </row>
    <row r="115" spans="18:20">
      <c r="R115" s="153"/>
      <c r="T115" s="132"/>
    </row>
    <row r="116" spans="18:20">
      <c r="R116" s="153"/>
      <c r="T116" s="132"/>
    </row>
    <row r="117" spans="18:20">
      <c r="R117" s="153"/>
      <c r="T117" s="132"/>
    </row>
    <row r="118" spans="18:20">
      <c r="R118" s="153"/>
    </row>
    <row r="119" spans="18:20">
      <c r="R119" s="153"/>
    </row>
  </sheetData>
  <mergeCells count="209">
    <mergeCell ref="T15:T16"/>
    <mergeCell ref="U15:U16"/>
    <mergeCell ref="I15:I16"/>
    <mergeCell ref="J15:J16"/>
    <mergeCell ref="K15:K16"/>
    <mergeCell ref="L15:L16"/>
    <mergeCell ref="M15:M16"/>
    <mergeCell ref="N15:N16"/>
    <mergeCell ref="A14:D14"/>
    <mergeCell ref="A15:A16"/>
    <mergeCell ref="B15:B16"/>
    <mergeCell ref="C15:C16"/>
    <mergeCell ref="D15:D16"/>
    <mergeCell ref="E15:E16"/>
    <mergeCell ref="F15:F16"/>
    <mergeCell ref="G15:G16"/>
    <mergeCell ref="H15:H16"/>
    <mergeCell ref="T14:U14"/>
    <mergeCell ref="R15:R16"/>
    <mergeCell ref="S15:S16"/>
    <mergeCell ref="B17:B27"/>
    <mergeCell ref="C17:C27"/>
    <mergeCell ref="D17:D27"/>
    <mergeCell ref="E22:E27"/>
    <mergeCell ref="F22:F27"/>
    <mergeCell ref="O15:O16"/>
    <mergeCell ref="P15:P16"/>
    <mergeCell ref="Q15:Q16"/>
    <mergeCell ref="N17:N21"/>
    <mergeCell ref="O17:O21"/>
    <mergeCell ref="P17:P21"/>
    <mergeCell ref="Q17:Q21"/>
    <mergeCell ref="G22:G27"/>
    <mergeCell ref="H22:H27"/>
    <mergeCell ref="I22:I27"/>
    <mergeCell ref="J22:J27"/>
    <mergeCell ref="E17:E21"/>
    <mergeCell ref="F17:F21"/>
    <mergeCell ref="G17:G21"/>
    <mergeCell ref="H17:H21"/>
    <mergeCell ref="I17:I21"/>
    <mergeCell ref="J17:J21"/>
    <mergeCell ref="K17:K21"/>
    <mergeCell ref="L17:L21"/>
    <mergeCell ref="C28:C38"/>
    <mergeCell ref="D28:D38"/>
    <mergeCell ref="E33:E38"/>
    <mergeCell ref="F33:F38"/>
    <mergeCell ref="N39:N43"/>
    <mergeCell ref="O39:O43"/>
    <mergeCell ref="P39:P43"/>
    <mergeCell ref="Q39:Q43"/>
    <mergeCell ref="N28:N32"/>
    <mergeCell ref="O28:O32"/>
    <mergeCell ref="P28:P32"/>
    <mergeCell ref="Q28:Q32"/>
    <mergeCell ref="G33:G38"/>
    <mergeCell ref="H33:H38"/>
    <mergeCell ref="I33:I38"/>
    <mergeCell ref="J33:J38"/>
    <mergeCell ref="D39:D49"/>
    <mergeCell ref="Q44:Q49"/>
    <mergeCell ref="K44:K49"/>
    <mergeCell ref="Q33:Q38"/>
    <mergeCell ref="E39:E43"/>
    <mergeCell ref="F39:F43"/>
    <mergeCell ref="G39:G43"/>
    <mergeCell ref="H39:H43"/>
    <mergeCell ref="Q50:Q54"/>
    <mergeCell ref="G55:G60"/>
    <mergeCell ref="H55:H60"/>
    <mergeCell ref="I55:I60"/>
    <mergeCell ref="J55:J60"/>
    <mergeCell ref="B50:B60"/>
    <mergeCell ref="C50:C60"/>
    <mergeCell ref="D50:D60"/>
    <mergeCell ref="E55:E60"/>
    <mergeCell ref="F55:F60"/>
    <mergeCell ref="E50:E54"/>
    <mergeCell ref="F50:F54"/>
    <mergeCell ref="G50:G54"/>
    <mergeCell ref="H50:H54"/>
    <mergeCell ref="I50:I54"/>
    <mergeCell ref="J50:J54"/>
    <mergeCell ref="M50:M54"/>
    <mergeCell ref="M55:M60"/>
    <mergeCell ref="P55:P60"/>
    <mergeCell ref="K33:K38"/>
    <mergeCell ref="L33:L38"/>
    <mergeCell ref="M33:M38"/>
    <mergeCell ref="N33:N38"/>
    <mergeCell ref="M17:M21"/>
    <mergeCell ref="Q22:Q27"/>
    <mergeCell ref="E28:E32"/>
    <mergeCell ref="F28:F32"/>
    <mergeCell ref="G28:G32"/>
    <mergeCell ref="H28:H32"/>
    <mergeCell ref="I28:I32"/>
    <mergeCell ref="J28:J32"/>
    <mergeCell ref="K28:K32"/>
    <mergeCell ref="L28:L32"/>
    <mergeCell ref="M28:M32"/>
    <mergeCell ref="K22:K27"/>
    <mergeCell ref="L22:L27"/>
    <mergeCell ref="M22:M27"/>
    <mergeCell ref="N22:N27"/>
    <mergeCell ref="O22:O27"/>
    <mergeCell ref="P22:P27"/>
    <mergeCell ref="O33:O38"/>
    <mergeCell ref="P33:P38"/>
    <mergeCell ref="E44:E49"/>
    <mergeCell ref="F44:F49"/>
    <mergeCell ref="H44:H49"/>
    <mergeCell ref="I44:I49"/>
    <mergeCell ref="J44:J49"/>
    <mergeCell ref="G44:G49"/>
    <mergeCell ref="H61:H65"/>
    <mergeCell ref="N55:N60"/>
    <mergeCell ref="O55:O60"/>
    <mergeCell ref="M44:M49"/>
    <mergeCell ref="N44:N49"/>
    <mergeCell ref="O44:O49"/>
    <mergeCell ref="P44:P49"/>
    <mergeCell ref="N50:N54"/>
    <mergeCell ref="O50:O54"/>
    <mergeCell ref="P50:P54"/>
    <mergeCell ref="I61:I65"/>
    <mergeCell ref="J61:J65"/>
    <mergeCell ref="I39:I43"/>
    <mergeCell ref="J39:J43"/>
    <mergeCell ref="K39:K43"/>
    <mergeCell ref="L39:L43"/>
    <mergeCell ref="M39:M43"/>
    <mergeCell ref="B28:B38"/>
    <mergeCell ref="M66:M71"/>
    <mergeCell ref="N66:N71"/>
    <mergeCell ref="O66:O71"/>
    <mergeCell ref="P66:P71"/>
    <mergeCell ref="Q55:Q60"/>
    <mergeCell ref="E61:E65"/>
    <mergeCell ref="F61:F65"/>
    <mergeCell ref="G61:G65"/>
    <mergeCell ref="K61:K65"/>
    <mergeCell ref="L61:L65"/>
    <mergeCell ref="M61:M65"/>
    <mergeCell ref="K55:K60"/>
    <mergeCell ref="L55:L60"/>
    <mergeCell ref="N61:N65"/>
    <mergeCell ref="O61:O65"/>
    <mergeCell ref="P61:P65"/>
    <mergeCell ref="Q61:Q65"/>
    <mergeCell ref="G66:G71"/>
    <mergeCell ref="H66:H71"/>
    <mergeCell ref="E66:E71"/>
    <mergeCell ref="F66:F71"/>
    <mergeCell ref="I66:I71"/>
    <mergeCell ref="J66:J71"/>
    <mergeCell ref="T82:T92"/>
    <mergeCell ref="T93:T103"/>
    <mergeCell ref="T104:T114"/>
    <mergeCell ref="Q66:Q71"/>
    <mergeCell ref="A17:A21"/>
    <mergeCell ref="A22:A27"/>
    <mergeCell ref="A28:A32"/>
    <mergeCell ref="A33:A38"/>
    <mergeCell ref="A39:A43"/>
    <mergeCell ref="A44:A49"/>
    <mergeCell ref="A50:A54"/>
    <mergeCell ref="K66:K71"/>
    <mergeCell ref="L66:L71"/>
    <mergeCell ref="K50:K54"/>
    <mergeCell ref="L50:L54"/>
    <mergeCell ref="L44:L49"/>
    <mergeCell ref="A61:A65"/>
    <mergeCell ref="A66:A71"/>
    <mergeCell ref="A55:A60"/>
    <mergeCell ref="B61:B71"/>
    <mergeCell ref="C61:C71"/>
    <mergeCell ref="D61:D71"/>
    <mergeCell ref="B39:B49"/>
    <mergeCell ref="C39:C49"/>
    <mergeCell ref="R17:R21"/>
    <mergeCell ref="S17:S21"/>
    <mergeCell ref="R22:R27"/>
    <mergeCell ref="S22:S27"/>
    <mergeCell ref="R28:R32"/>
    <mergeCell ref="S28:S32"/>
    <mergeCell ref="R33:R38"/>
    <mergeCell ref="S33:S38"/>
    <mergeCell ref="R39:R43"/>
    <mergeCell ref="S39:S43"/>
    <mergeCell ref="R44:R49"/>
    <mergeCell ref="S44:S49"/>
    <mergeCell ref="R50:R54"/>
    <mergeCell ref="S50:S54"/>
    <mergeCell ref="R55:R60"/>
    <mergeCell ref="S55:S60"/>
    <mergeCell ref="R61:R65"/>
    <mergeCell ref="S61:S65"/>
    <mergeCell ref="R109:R114"/>
    <mergeCell ref="R66:R71"/>
    <mergeCell ref="S66:S71"/>
    <mergeCell ref="R72:R75"/>
    <mergeCell ref="R76:R81"/>
    <mergeCell ref="R82:R86"/>
    <mergeCell ref="R87:R92"/>
    <mergeCell ref="R93:R97"/>
    <mergeCell ref="R98:R103"/>
    <mergeCell ref="R104:R108"/>
  </mergeCells>
  <pageMargins left="0.23622047244094491" right="0.27559055118110237" top="0" bottom="0" header="0" footer="0"/>
  <pageSetup paperSize="8" scale="43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26</vt:i4>
      </vt:variant>
    </vt:vector>
  </HeadingPairs>
  <TitlesOfParts>
    <vt:vector size="45" baseType="lpstr">
      <vt:lpstr>ACADEMY TRAINING KIT</vt:lpstr>
      <vt:lpstr>ACADEMY POLY SWEAT</vt:lpstr>
      <vt:lpstr>ACADEMY TRIP KIT</vt:lpstr>
      <vt:lpstr>ACADEMY POLY SUIT</vt:lpstr>
      <vt:lpstr>E06-014 SET</vt:lpstr>
      <vt:lpstr>E03-018 AUTH SS JERSEY</vt:lpstr>
      <vt:lpstr>E03-019 AUTH V STRIPED JERSEY</vt:lpstr>
      <vt:lpstr>E10-018 AUTHENTIC SHORTS</vt:lpstr>
      <vt:lpstr>E06-015 BASKET SET </vt:lpstr>
      <vt:lpstr>E03-025 BASKET REVERS</vt:lpstr>
      <vt:lpstr>E10-136 BASKET SHORTS </vt:lpstr>
      <vt:lpstr>SWEATS &amp; PANTS</vt:lpstr>
      <vt:lpstr>POLY SUIT</vt:lpstr>
      <vt:lpstr>POLO BERMUDA</vt:lpstr>
      <vt:lpstr>ESSENTIAL VICTORY POLY SUIT</vt:lpstr>
      <vt:lpstr>RAIN &amp; BENCH</vt:lpstr>
      <vt:lpstr>E40 BAGS</vt:lpstr>
      <vt:lpstr>VARIOUS</vt:lpstr>
      <vt:lpstr>RESUME</vt:lpstr>
      <vt:lpstr>'E03-018 AUTH SS JERSEY'!Print_Area</vt:lpstr>
      <vt:lpstr>'E03-019 AUTH V STRIPED JERSEY'!Print_Area</vt:lpstr>
      <vt:lpstr>'E03-025 BASKET REVERS'!Print_Area</vt:lpstr>
      <vt:lpstr>'E06-014 SET'!Print_Area</vt:lpstr>
      <vt:lpstr>'E06-015 BASKET SET '!Print_Area</vt:lpstr>
      <vt:lpstr>'E10-018 AUTHENTIC SHORTS'!Print_Area</vt:lpstr>
      <vt:lpstr>'E10-136 BASKET SHORTS '!Print_Area</vt:lpstr>
      <vt:lpstr>'E40 BAGS'!Print_Area</vt:lpstr>
      <vt:lpstr>'ESSENTIAL VICTORY POLY SUIT'!Print_Area</vt:lpstr>
      <vt:lpstr>'POLO BERMUDA'!Print_Area</vt:lpstr>
      <vt:lpstr>'POLY SUIT'!Print_Area</vt:lpstr>
      <vt:lpstr>'RAIN &amp; BENCH'!Print_Area</vt:lpstr>
      <vt:lpstr>'SWEATS &amp; PANTS'!Print_Area</vt:lpstr>
      <vt:lpstr>VARIOUS!Print_Area</vt:lpstr>
      <vt:lpstr>'ACADEMY POLY SUIT'!Print_Titles</vt:lpstr>
      <vt:lpstr>'ACADEMY POLY SWEAT'!Print_Titles</vt:lpstr>
      <vt:lpstr>'ACADEMY TRAINING KIT'!Print_Titles</vt:lpstr>
      <vt:lpstr>'ACADEMY TRIP KIT'!Print_Titles</vt:lpstr>
      <vt:lpstr>'E03-018 AUTH SS JERSEY'!Print_Titles</vt:lpstr>
      <vt:lpstr>'E03-025 BASKET REVERS'!Print_Titles</vt:lpstr>
      <vt:lpstr>'E06-015 BASKET SET '!Print_Titles</vt:lpstr>
      <vt:lpstr>'E10-018 AUTHENTIC SHORTS'!Print_Titles</vt:lpstr>
      <vt:lpstr>'E10-136 BASKET SHORTS '!Print_Titles</vt:lpstr>
      <vt:lpstr>'E40 BAGS'!Print_Titles</vt:lpstr>
      <vt:lpstr>'SWEATS &amp; PANTS'!Print_Titles</vt:lpstr>
      <vt:lpstr>VARIOUS!Print_Titles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2020-11-03T08:26:48Z</cp:lastPrinted>
  <dcterms:created xsi:type="dcterms:W3CDTF">2015-11-11T12:43:43Z</dcterms:created>
  <dcterms:modified xsi:type="dcterms:W3CDTF">2022-05-19T09:24:16Z</dcterms:modified>
</cp:coreProperties>
</file>